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1"/>
  </bookViews>
  <sheets>
    <sheet name="6pf_titul" sheetId="1" r:id="rId1"/>
    <sheet name="6pf" sheetId="2" r:id="rId2"/>
    <sheet name="Контроль 6pf" sheetId="3" r:id="rId3"/>
    <sheet name="Контроль 6pf новопризнач." sheetId="4" r:id="rId4"/>
  </sheets>
  <definedNames>
    <definedName name="Excel_BuiltIn_Print_Titles" localSheetId="1">'6pf'!#REF!</definedName>
    <definedName name="OLE_LINK2" localSheetId="1">'6pf'!#REF!</definedName>
  </definedNames>
  <calcPr fullCalcOnLoad="1"/>
</workbook>
</file>

<file path=xl/sharedStrings.xml><?xml version="1.0" encoding="utf-8"?>
<sst xmlns="http://schemas.openxmlformats.org/spreadsheetml/2006/main" count="2223" uniqueCount="689">
  <si>
    <t>3. Пенсіонери, щодо яких встановлено причинний зв"язок інвалідності з Чорнобильською катастрофою, всього (рядки 4345+43410)</t>
  </si>
  <si>
    <r>
      <rPr>
        <b/>
        <i/>
        <sz val="10"/>
        <rFont val="Times New Roman"/>
        <family val="1"/>
      </rPr>
      <t xml:space="preserve">з них:
</t>
    </r>
    <r>
      <rPr>
        <b/>
        <sz val="10"/>
        <rFont val="Times New Roman"/>
        <family val="1"/>
      </rPr>
      <t>– отримують пенсію у відповідності із ст. 54 Закону України “Про статус і соціальний захист громдян, які постраждали внаслідок Чорнобильської катастрофи”, всього (4346+4347+4348+4349)</t>
    </r>
  </si>
  <si>
    <t>Діти-інваліди</t>
  </si>
  <si>
    <t>– за іншими законами, всього (43411+43412+43413)</t>
  </si>
  <si>
    <t>4. Особи, які отримують пенсію у разі втрати годувальника, який був ліквідатором аварії на ЧАЕС у 1986 році, всього (рядки 436+437)</t>
  </si>
  <si>
    <r>
      <rPr>
        <b/>
        <i/>
        <sz val="10"/>
        <rFont val="Times New Roman"/>
        <family val="1"/>
      </rPr>
      <t xml:space="preserve">з них:
</t>
    </r>
    <r>
      <rPr>
        <b/>
        <sz val="10"/>
        <rFont val="Times New Roman"/>
        <family val="1"/>
      </rPr>
      <t>– отримують пенсію у відповідності із ст. 54 Закону України “Про статус і соціальний захист громдян, які постраждали внаслідок Чорнобильської катастрофи” (4361+4362)</t>
    </r>
  </si>
  <si>
    <t xml:space="preserve">  у тому числі:
    - на одного непрацездатного члена сім"ї</t>
  </si>
  <si>
    <t xml:space="preserve">    - на двох та більше непрацездатних членів сім"ї</t>
  </si>
  <si>
    <t xml:space="preserve">    - за іншими законами, всього (4371+4372)</t>
  </si>
  <si>
    <t>5. Особи, які отримують пенсію у разі втрати годувальника, який був ліквідатором аварії на ЧАЕС у 1987-1990 роках, всього (рядки 439+440)</t>
  </si>
  <si>
    <r>
      <rPr>
        <b/>
        <i/>
        <sz val="10"/>
        <rFont val="Times New Roman"/>
        <family val="1"/>
      </rPr>
      <t xml:space="preserve">з них:
</t>
    </r>
    <r>
      <rPr>
        <b/>
        <sz val="10"/>
        <rFont val="Times New Roman"/>
        <family val="1"/>
      </rPr>
      <t>– отримують пенсію у відповідності із ст. 54 Закону України “Про статус і соціальний захист громдян, які постраждали внаслідок Чорнобильської катастрофи”, всього (рядки 4391+4392)</t>
    </r>
  </si>
  <si>
    <t>– за іншими законами, всього (рядки 4401+4402)</t>
  </si>
  <si>
    <t>6. Особи, евакуйовані у 1986 році із зони відчуження, всього (рядки 442+443)</t>
  </si>
  <si>
    <r>
      <rPr>
        <b/>
        <i/>
        <sz val="10"/>
        <rFont val="Times New Roman"/>
        <family val="1"/>
      </rPr>
      <t xml:space="preserve">з них:
</t>
    </r>
    <r>
      <rPr>
        <b/>
        <sz val="10"/>
        <rFont val="Times New Roman"/>
        <family val="1"/>
      </rPr>
      <t>– отримують пенсію у відповідності із ст. 54 Закону України “Про статус і соціальний захист громдян, які постраждали внаслідок Чорнобильської катастрофи”</t>
    </r>
  </si>
  <si>
    <t>– за іншими законами</t>
  </si>
  <si>
    <t>7. Особи, яким встановлено мінімальний розмір пенсії за віком в розмірі 40% від величини мінімальної заробітної плати</t>
  </si>
  <si>
    <t>8. Кількість управлінь Пенсійного фонду України в районах, містах і районах у містах</t>
  </si>
  <si>
    <t>Інформація надана без даних АРК, м.Севастополя, по Луганській та Донецькій областях без врахування даних по районах, які непідконтрольні українській владі</t>
  </si>
  <si>
    <t>Виконавець   Альона Сидоренко, (0462)77-77-09
                  (прізвище, номер телефону)</t>
  </si>
  <si>
    <t>Керівник _________________Наталія БІЛОЗУБ
                     (підпис) (прізвище, ініціали)</t>
  </si>
  <si>
    <t>" 25  "лютого 2021  р.</t>
  </si>
  <si>
    <t>Контроль рядків</t>
  </si>
  <si>
    <t>Чисельність</t>
  </si>
  <si>
    <t>Сума</t>
  </si>
  <si>
    <t>Графа 7</t>
  </si>
  <si>
    <t>Условие</t>
  </si>
  <si>
    <t>Результат</t>
  </si>
  <si>
    <t>1</t>
  </si>
  <si>
    <t>=</t>
  </si>
  <si>
    <t>5+167+195+236+244+252+253+254+262+270+279+282+291+299+300+301+3001</t>
  </si>
  <si>
    <t>4</t>
  </si>
  <si>
    <t>58+115+134+150+172+177+194+217+233+317</t>
  </si>
  <si>
    <t>5</t>
  </si>
  <si>
    <r>
      <rPr>
        <sz val="7"/>
        <rFont val="Times New Roman"/>
        <family val="1"/>
      </rPr>
      <t xml:space="preserve"> </t>
    </r>
    <r>
      <rPr>
        <sz val="10"/>
        <rFont val="Times New Roman"/>
        <family val="1"/>
      </rPr>
      <t>6+110+128+135</t>
    </r>
  </si>
  <si>
    <t>6</t>
  </si>
  <si>
    <t>7+8+9+10+11+12</t>
  </si>
  <si>
    <t>59+60+61+62+63+64+65+66+67+68</t>
  </si>
  <si>
    <t>16</t>
  </si>
  <si>
    <t>17+21+25+29+30+31+32+33+34+35+39+46+49+52+55</t>
  </si>
  <si>
    <t>69</t>
  </si>
  <si>
    <t>70+71+72+73+74+75+76+77+78+79+80+81+82+83+84+85</t>
  </si>
  <si>
    <t>86</t>
  </si>
  <si>
    <t>97</t>
  </si>
  <si>
    <t>98+99+100+101</t>
  </si>
  <si>
    <t>102</t>
  </si>
  <si>
    <t>103+104+105</t>
  </si>
  <si>
    <t>106</t>
  </si>
  <si>
    <t>107+108+109</t>
  </si>
  <si>
    <t>110</t>
  </si>
  <si>
    <t>111+112+113</t>
  </si>
  <si>
    <t>117+119+123</t>
  </si>
  <si>
    <t>1131</t>
  </si>
  <si>
    <t>1132+1133+1134</t>
  </si>
  <si>
    <t>1135</t>
  </si>
  <si>
    <t>1136+1137+1138</t>
  </si>
  <si>
    <t>119</t>
  </si>
  <si>
    <t>120+121+122</t>
  </si>
  <si>
    <t>128</t>
  </si>
  <si>
    <t>129+130+131</t>
  </si>
  <si>
    <t>1341</t>
  </si>
  <si>
    <t>1342+1343+1344</t>
  </si>
  <si>
    <t>1345+1346</t>
  </si>
  <si>
    <t>135</t>
  </si>
  <si>
    <t>136+140+141+142+143+144+145+146+1461+147+148+149</t>
  </si>
  <si>
    <t>136</t>
  </si>
  <si>
    <t>137+138+139</t>
  </si>
  <si>
    <t>153</t>
  </si>
  <si>
    <t>154+155+156</t>
  </si>
  <si>
    <t>157+158</t>
  </si>
  <si>
    <t>167</t>
  </si>
  <si>
    <t>168+173+178</t>
  </si>
  <si>
    <t>168</t>
  </si>
  <si>
    <t>169+170+171</t>
  </si>
  <si>
    <t>173</t>
  </si>
  <si>
    <t>174+175+176</t>
  </si>
  <si>
    <t>178</t>
  </si>
  <si>
    <t>179+183+184+190+192+193</t>
  </si>
  <si>
    <t>179</t>
  </si>
  <si>
    <t>180+181+182</t>
  </si>
  <si>
    <t>184</t>
  </si>
  <si>
    <t>185+186+187</t>
  </si>
  <si>
    <t>195</t>
  </si>
  <si>
    <t>196+229</t>
  </si>
  <si>
    <t>196</t>
  </si>
  <si>
    <t>197+198+199</t>
  </si>
  <si>
    <t>200+207</t>
  </si>
  <si>
    <t>200</t>
  </si>
  <si>
    <t>201+203+205</t>
  </si>
  <si>
    <t>207</t>
  </si>
  <si>
    <t>208+210+212</t>
  </si>
  <si>
    <t>225</t>
  </si>
  <si>
    <t>226+227+228</t>
  </si>
  <si>
    <t>229</t>
  </si>
  <si>
    <t>230+231+232</t>
  </si>
  <si>
    <t>236</t>
  </si>
  <si>
    <t>237+238+243</t>
  </si>
  <si>
    <t>238</t>
  </si>
  <si>
    <t>239+240+2401</t>
  </si>
  <si>
    <t>241+242</t>
  </si>
  <si>
    <t>244</t>
  </si>
  <si>
    <t>245+246+251</t>
  </si>
  <si>
    <t>246</t>
  </si>
  <si>
    <t>247+248</t>
  </si>
  <si>
    <t>249+250</t>
  </si>
  <si>
    <t>254</t>
  </si>
  <si>
    <t>255+256+261</t>
  </si>
  <si>
    <t>256</t>
  </si>
  <si>
    <t>257+258</t>
  </si>
  <si>
    <t>259+260</t>
  </si>
  <si>
    <t>262</t>
  </si>
  <si>
    <t>263+264+269</t>
  </si>
  <si>
    <t>264</t>
  </si>
  <si>
    <t>265+266</t>
  </si>
  <si>
    <t>267+268</t>
  </si>
  <si>
    <t>270</t>
  </si>
  <si>
    <t>271+272+277</t>
  </si>
  <si>
    <t>272</t>
  </si>
  <si>
    <t>273+274</t>
  </si>
  <si>
    <t>275+276</t>
  </si>
  <si>
    <t>279</t>
  </si>
  <si>
    <t>280+2801+281</t>
  </si>
  <si>
    <t>2801</t>
  </si>
  <si>
    <t>2802+2803</t>
  </si>
  <si>
    <t>2804+2805</t>
  </si>
  <si>
    <t>282</t>
  </si>
  <si>
    <t>283+284+290</t>
  </si>
  <si>
    <t>284</t>
  </si>
  <si>
    <t>285+286+287</t>
  </si>
  <si>
    <t>288+289</t>
  </si>
  <si>
    <t>291</t>
  </si>
  <si>
    <t>292+293+298</t>
  </si>
  <si>
    <t>293</t>
  </si>
  <si>
    <t>294+295</t>
  </si>
  <si>
    <t>296+297</t>
  </si>
  <si>
    <t>299</t>
  </si>
  <si>
    <t>2991+2992+2993</t>
  </si>
  <si>
    <t>3001</t>
  </si>
  <si>
    <t>3002+3003+3008</t>
  </si>
  <si>
    <t>3003</t>
  </si>
  <si>
    <t>3004+3005</t>
  </si>
  <si>
    <t>3006+3007</t>
  </si>
  <si>
    <t>301</t>
  </si>
  <si>
    <t>302+310+312</t>
  </si>
  <si>
    <t>302</t>
  </si>
  <si>
    <t>304+306+308</t>
  </si>
  <si>
    <t>303</t>
  </si>
  <si>
    <t>305+307+309</t>
  </si>
  <si>
    <t>312</t>
  </si>
  <si>
    <t>313+314+315</t>
  </si>
  <si>
    <t>318</t>
  </si>
  <si>
    <t>319+320+321+322+323+324</t>
  </si>
  <si>
    <t>325+333+343+348+354</t>
  </si>
  <si>
    <t>325</t>
  </si>
  <si>
    <t>326+327+328+329+330</t>
  </si>
  <si>
    <t>333</t>
  </si>
  <si>
    <t>334+335+336+337+338</t>
  </si>
  <si>
    <t>339+340+341+342</t>
  </si>
  <si>
    <t>343</t>
  </si>
  <si>
    <t>344+345+346+347</t>
  </si>
  <si>
    <t>348</t>
  </si>
  <si>
    <t>349+350+351+352+353</t>
  </si>
  <si>
    <t>354</t>
  </si>
  <si>
    <t>355+356+357+358</t>
  </si>
  <si>
    <t>359</t>
  </si>
  <si>
    <t>360+361+362+363</t>
  </si>
  <si>
    <t>364</t>
  </si>
  <si>
    <t>&lt;=</t>
  </si>
  <si>
    <t>365+379+380+381</t>
  </si>
  <si>
    <t>365</t>
  </si>
  <si>
    <t>366+376+378</t>
  </si>
  <si>
    <t>366</t>
  </si>
  <si>
    <t>367+368+369</t>
  </si>
  <si>
    <t>370</t>
  </si>
  <si>
    <t>371+372+373</t>
  </si>
  <si>
    <t>3771</t>
  </si>
  <si>
    <t>3772+3773+3774+3775</t>
  </si>
  <si>
    <t>3776</t>
  </si>
  <si>
    <t>3777+3778+3779+37710</t>
  </si>
  <si>
    <t>402</t>
  </si>
  <si>
    <t>403+404</t>
  </si>
  <si>
    <t>4041</t>
  </si>
  <si>
    <t xml:space="preserve">4042+4043+4047+40410+40411 </t>
  </si>
  <si>
    <t>4043</t>
  </si>
  <si>
    <t>4044+4045+4046</t>
  </si>
  <si>
    <t>4047</t>
  </si>
  <si>
    <t>4048+4049</t>
  </si>
  <si>
    <t>40412</t>
  </si>
  <si>
    <t>40413+40417</t>
  </si>
  <si>
    <t>40413</t>
  </si>
  <si>
    <t>40414+40415+40416</t>
  </si>
  <si>
    <t>40417</t>
  </si>
  <si>
    <t>40418+40419</t>
  </si>
  <si>
    <t>405</t>
  </si>
  <si>
    <t>406+407+408+409+4091</t>
  </si>
  <si>
    <t>410+411+412+413+414+415+416+417+418</t>
  </si>
  <si>
    <t>426</t>
  </si>
  <si>
    <t>4261+4262+4263</t>
  </si>
  <si>
    <t>429</t>
  </si>
  <si>
    <t>430+431</t>
  </si>
  <si>
    <t>430</t>
  </si>
  <si>
    <t>4301+4302+4303</t>
  </si>
  <si>
    <t>431</t>
  </si>
  <si>
    <t>4311+4312+4313</t>
  </si>
  <si>
    <t>432</t>
  </si>
  <si>
    <t>433+434</t>
  </si>
  <si>
    <t>433</t>
  </si>
  <si>
    <t>4331+4332+4333</t>
  </si>
  <si>
    <t>434</t>
  </si>
  <si>
    <t>4341+4342+4343</t>
  </si>
  <si>
    <t>4344</t>
  </si>
  <si>
    <t>4345+43410</t>
  </si>
  <si>
    <t>4345</t>
  </si>
  <si>
    <t>4346+4347+4348+4349</t>
  </si>
  <si>
    <t>43410</t>
  </si>
  <si>
    <t>43411+43412+43413</t>
  </si>
  <si>
    <t>435</t>
  </si>
  <si>
    <t>436+437</t>
  </si>
  <si>
    <t>436</t>
  </si>
  <si>
    <t>4361+4362</t>
  </si>
  <si>
    <t>437</t>
  </si>
  <si>
    <t>4371+4372</t>
  </si>
  <si>
    <t>438</t>
  </si>
  <si>
    <t>439+440</t>
  </si>
  <si>
    <t>439</t>
  </si>
  <si>
    <t>4391+4392</t>
  </si>
  <si>
    <t>440</t>
  </si>
  <si>
    <t>4401+4402</t>
  </si>
  <si>
    <t>441</t>
  </si>
  <si>
    <t>442+443</t>
  </si>
  <si>
    <t>102+119+1345+157+1711+200+242+250+260+268+276+2805+289+297+3007+311</t>
  </si>
  <si>
    <t>366+376</t>
  </si>
  <si>
    <t>427</t>
  </si>
  <si>
    <t>106+117+123+1346+158+168+179+183+184+207+241+249+259+267+275+2804+288+296+302+310+366+3006-1711-311</t>
  </si>
  <si>
    <t>36</t>
  </si>
  <si>
    <t>25+29+30+31+32+33+34+35</t>
  </si>
  <si>
    <t>215</t>
  </si>
  <si>
    <t>202+204+206+209+211+213</t>
  </si>
  <si>
    <t>3772</t>
  </si>
  <si>
    <t>3773</t>
  </si>
  <si>
    <t>3774</t>
  </si>
  <si>
    <t>3775</t>
  </si>
  <si>
    <t>430+433+4345+436+439</t>
  </si>
  <si>
    <t>302+310</t>
  </si>
  <si>
    <t>430+433+4345</t>
  </si>
  <si>
    <t>304</t>
  </si>
  <si>
    <t>4301+4331+4346</t>
  </si>
  <si>
    <t>306</t>
  </si>
  <si>
    <t>4302+4332+4347</t>
  </si>
  <si>
    <t>308</t>
  </si>
  <si>
    <t>4303+4333+4348</t>
  </si>
  <si>
    <t>436+439</t>
  </si>
  <si>
    <t>313</t>
  </si>
  <si>
    <t>4361+4391</t>
  </si>
  <si>
    <t>314+315</t>
  </si>
  <si>
    <t>4362+4392</t>
  </si>
  <si>
    <t>Контроль граф.</t>
  </si>
  <si>
    <t>графа 2</t>
  </si>
  <si>
    <t>&gt;=</t>
  </si>
  <si>
    <t>графа 3</t>
  </si>
  <si>
    <t>графа 4</t>
  </si>
  <si>
    <t>графа 5</t>
  </si>
  <si>
    <t>графа 6</t>
  </si>
  <si>
    <t>графа 7</t>
  </si>
  <si>
    <t>графа 8</t>
  </si>
  <si>
    <t>графа 9</t>
  </si>
  <si>
    <t>графа 10</t>
  </si>
  <si>
    <t>графа 11</t>
  </si>
  <si>
    <t>графа 12</t>
  </si>
  <si>
    <t>графа 13</t>
  </si>
  <si>
    <t xml:space="preserve">Державне статистичне спостереження </t>
  </si>
  <si>
    <t>ЗВІТ
про чисельність пенсіонерів і суми призначених місячних пенсій</t>
  </si>
  <si>
    <t xml:space="preserve">на </t>
  </si>
  <si>
    <t>01.01.2021</t>
  </si>
  <si>
    <t>Подають:</t>
  </si>
  <si>
    <t>Терміни подання</t>
  </si>
  <si>
    <t>Форма № 6-ПФ</t>
  </si>
  <si>
    <t>Управління Пенсійного фонду України в районах, містах і районах у містах</t>
  </si>
  <si>
    <t>ЗАТВЕРДЖЕНО
Наказ Пенсійного фонду
України
та Державного комітету
статистики України
від 29.12.2003 р. № 127/471</t>
  </si>
  <si>
    <t>– головним управлінням Пенсійного фонду України в Автономній Республіці Крим, областях, містах Києві та Севастополі</t>
  </si>
  <si>
    <t>5 лютого</t>
  </si>
  <si>
    <t>– районним,міським відділам статистики</t>
  </si>
  <si>
    <t>25 лютого</t>
  </si>
  <si>
    <t>Головні управління Пенсійного фонду України в Автономній Республіці Крим, областях, містах Києві та Севастополі</t>
  </si>
  <si>
    <t>– Пенсійному фонду України</t>
  </si>
  <si>
    <t>– головному управлінню статистики в Автономній Республіці Крим, обласним, Київському та Севастопольському міським управлінням статистики зведену інформацію по регіону та районах</t>
  </si>
  <si>
    <t>Поштова</t>
  </si>
  <si>
    <t>Річна</t>
  </si>
  <si>
    <t>Пенсійний фонд України зведену інформацію по Україні та регіонах</t>
  </si>
  <si>
    <t>– Державному комітету статистики України</t>
  </si>
  <si>
    <t>10 квітня</t>
  </si>
  <si>
    <t>Найменування організації-складача інформації</t>
  </si>
  <si>
    <t>Головне управління ПФУ в Чернігівській області</t>
  </si>
  <si>
    <t>Поштова адреса</t>
  </si>
  <si>
    <t xml:space="preserve"> вул. П’ятницька, буд. 83-а, м. Чернігів, 14005</t>
  </si>
  <si>
    <t>Код форми документа за ДКУД</t>
  </si>
  <si>
    <t>Коди організації-складача</t>
  </si>
  <si>
    <t>за ЄДРПОУ</t>
  </si>
  <si>
    <t>території (КОАТУУ)</t>
  </si>
  <si>
    <t>виду економічної діяльності (КВЕД)</t>
  </si>
  <si>
    <t>форми власності (КФВ)</t>
  </si>
  <si>
    <t>організаційно-правової форми господарювання (КОПФГ)</t>
  </si>
  <si>
    <t>міністерства, іншого центрального органу, якому підпорядкована організація складач інформації (СПОДУ)*</t>
  </si>
  <si>
    <t>КС</t>
  </si>
  <si>
    <t xml:space="preserve"> 75.30.0</t>
  </si>
  <si>
    <t>* тільки для підприємств державної форми власності</t>
  </si>
  <si>
    <t>№№ рядків</t>
  </si>
  <si>
    <t>Загальна сума призначених пенсій, тис.грн.</t>
  </si>
  <si>
    <t>Середні розміри призначених місячних пенсій, грн.</t>
  </si>
  <si>
    <t>Новопризначені пенсії</t>
  </si>
  <si>
    <t>Чисельність пенсіонерів, які пеербувають на обліку в органах Пенсійного фонду України (осіб)</t>
  </si>
  <si>
    <t>Місячних пенсій з урахуванням надбавок, підвищень</t>
  </si>
  <si>
    <t>місячних пенсій з урахуванням надбавок, підвищень, державної адресної допомоги</t>
  </si>
  <si>
    <t>місячних пенсій з урахуванням надбавок, підвищень, державної адресної допомоги та пенсій за особливі заслуги</t>
  </si>
  <si>
    <t>місячних пенсій з урахуванням надбавок, підвищень, державної адресної допомоги, пенсій за особливі заслуги, доплат згідно ЗУ "Про про підвищення престижності шахтарської праці"</t>
  </si>
  <si>
    <t>Загальна сума призначених пенсій, з урахуванням індексації, всього</t>
  </si>
  <si>
    <t>Чисельність пенсіонерів, які перебувають на обліку в органах Пенсійного фонду України (осіб)</t>
  </si>
  <si>
    <t>Загальна сума призначених місячних пенсій разом з цільовою грошовою допомогою, щомісччною державною адресною допомогою до пенсії, надбавкою за особливі заслуги перед Україною, державною соціальною допомогою з урахуванням індексації та обмеження, тис.грн.</t>
  </si>
  <si>
    <t>Середній розмір призначених місячних пенсій разом з цільовою грошовою допомогою, щомісячною державною адресною допомогою до пенсії, надбавкою за особливі заслуги перед Україною, державною соціальною допомогою з урахуванням індексації, грн. коп.</t>
  </si>
  <si>
    <t>всього</t>
  </si>
  <si>
    <t>у тому числі основного розміру</t>
  </si>
  <si>
    <t>А</t>
  </si>
  <si>
    <t>Б</t>
  </si>
  <si>
    <t>Всього пенсiонерiв (рядки 5+ 167+ 195+ 236+ 244+ 252+ 253+ 254+ 262+ 270+ 279+ 282+ 291+ 299+ 300+ 3001+301) 
 у тому числi:</t>
  </si>
  <si>
    <t xml:space="preserve">Жiнок                                </t>
  </si>
  <si>
    <t xml:space="preserve">Iз рядка 2 - iнвалiдiв               </t>
  </si>
  <si>
    <t>Iз загальної чисельностi пенсiонерiв (рядок1)
 - проживають у сiльськiй мiсцевостi (рядки 58+ 115+ 134+ 150+ 172+ 177+ 194+ 217+ 233+ 317)</t>
  </si>
  <si>
    <t>I. ЗАКОН УКРАЇНИ "ПРО ЗАГАЛЬНООБОВ’ЯЗКОВЕ ДЕРЖАВНЕ ПЕНСІЙНЕ СТРАХУВАННЯ"</t>
  </si>
  <si>
    <t>Всього пенсіонерів (рядки 6+110+128+135) 
з них:</t>
  </si>
  <si>
    <t>1.За віком  у солідарній системі,  всього (рядки 7+8+9+10+11+12)
(59+60+61+62+63+64+65+66+67+68)</t>
  </si>
  <si>
    <t xml:space="preserve">у тому числі призначено пенсію у розмірах:
а) нижче мінімальної пенсії за віком </t>
  </si>
  <si>
    <t>б) у мінімальному розмірі</t>
  </si>
  <si>
    <t>в) вище одного мінімального до двох мінімальних розмірів включно</t>
  </si>
  <si>
    <t>г) вище двох мінімальних до трьох мінімальних розмірів включно</t>
  </si>
  <si>
    <t>д) вище трьох мінімальних розмірів до чотирьох мінімальних розмірів включно</t>
  </si>
  <si>
    <t>є) вище чотирьох мінімальних розмірів</t>
  </si>
  <si>
    <t>Із загального числа пенсіонерів за віком із рядка 6  одержують пенсію:
а) при страховому стажі більше 20 років та менше 30 років у жінок та більше 25 років та менше 35 років – у чоловіків</t>
  </si>
  <si>
    <t>б) за роботу у сільському господарстві</t>
  </si>
  <si>
    <t xml:space="preserve">в) при страховому стажі менше 20 років у жінок та 25 років – у чоловіків </t>
  </si>
  <si>
    <t>Із загального числа пенсіонерів за віком у солідарній системі (рядок 6) жінки, яким виповнилося 55 років і яким призначено дострокову пенсію за віком згідго із пунктом 7-2 розділу ХV Закону України “Про загальнообов'язкове державне пенсійне страхування”</t>
  </si>
  <si>
    <t>З рядка 1511 жінки, яким станом на звітну дату припинено зменшення розміру пенсії згідно із пунктом 7-2 розділу XV Закону України “Про загальнообов’язкове державне пенсійне страхування”</t>
  </si>
  <si>
    <t xml:space="preserve">Із загального числа пенсіонерів за віком у солідарній системі  (рядок 6 ) -  одержують пенсію на пільгових умовах сума рядків 17+21+25+29+30+31+32+33+34+35+39+46+49+52+55) </t>
  </si>
  <si>
    <r>
      <rPr>
        <b/>
        <i/>
        <sz val="10"/>
        <rFont val="Times New Roman"/>
        <family val="1"/>
      </rPr>
      <t xml:space="preserve">з них:
</t>
    </r>
    <r>
      <rPr>
        <b/>
        <sz val="10"/>
        <rFont val="Times New Roman"/>
        <family val="1"/>
      </rPr>
      <t>за списком N1 (ст.13 пункт а) Закону України “Про пенсійне забезпечення"</t>
    </r>
  </si>
  <si>
    <r>
      <rPr>
        <b/>
        <sz val="10"/>
        <rFont val="Times New Roman"/>
        <family val="1"/>
      </rPr>
      <t xml:space="preserve">    </t>
    </r>
    <r>
      <rPr>
        <b/>
        <i/>
        <sz val="10"/>
        <rFont val="Times New Roman"/>
        <family val="1"/>
      </rPr>
      <t xml:space="preserve">у тому числі:
</t>
    </r>
    <r>
      <rPr>
        <b/>
        <sz val="10"/>
        <rFont val="Times New Roman"/>
        <family val="1"/>
      </rPr>
      <t xml:space="preserve">    жінки у віці до 55 років</t>
    </r>
  </si>
  <si>
    <t xml:space="preserve">    чоловіки у віці до 60 років</t>
  </si>
  <si>
    <t>Із рядка 17 – одержують пільгові пенсії, призначені відповідно до ст.100 Закону України „Про пенсійне забезпечення”</t>
  </si>
  <si>
    <t>чоловіки у віці до 60 років</t>
  </si>
  <si>
    <t xml:space="preserve"> Із рядка 17 - одержують пенсію при неповному  пільговому стажі</t>
  </si>
  <si>
    <t>працівники, зайняті на підземних і відкритих гірничих роботах (ст.14 Закону України "Про пенсійне забезпечення")</t>
  </si>
  <si>
    <t>Із рядка 21 – пенсія призначена із скороченням віку (частина 2 ст.14 Закону України «Про пенсійне забезпечення»)</t>
  </si>
  <si>
    <t>за списком N2 (ст.13 пункт б)  Закону України “Про пенсійне забезпечення”</t>
  </si>
  <si>
    <t>у тому числі при неповному пільговому стажі</t>
  </si>
  <si>
    <t>із рядків 17 і 25 – жінки</t>
  </si>
  <si>
    <t>Із рядків 17 і 21 – пенсіонери, які працювали на підземних роботах</t>
  </si>
  <si>
    <t>трактористи-машиністи (чоловіки)</t>
  </si>
  <si>
    <t>жінки, які працювали трактористами-машиністами</t>
  </si>
  <si>
    <t>жінки, які працювали доярками, свинарками-операторами</t>
  </si>
  <si>
    <t>жінки, зайняті на вирощуванні, збиранні та післязбиральній обробці тютюну</t>
  </si>
  <si>
    <t>Жінки - робітниці текстильного виробництва</t>
  </si>
  <si>
    <t>жінки, які працювали у сільськогосподарському виробництві та виховали п’ятеро та більше дітей</t>
  </si>
  <si>
    <t>водії міського пасажирського транспорту</t>
  </si>
  <si>
    <t>Пенсіонери, які одержують пенсію на пільгових умовах і враховані у  рядках 25,29,30,31,32,33,34,35</t>
  </si>
  <si>
    <t>Військовослужбовці, особи начальницького і рядового складу органів внутрішніх справ (дружини, чоловіки, батьки) які мають право на призначення дострокової пенсії за віком</t>
  </si>
  <si>
    <r>
      <rPr>
        <b/>
        <sz val="10"/>
        <rFont val="Times New Roman"/>
        <family val="1"/>
      </rPr>
      <t xml:space="preserve">     </t>
    </r>
    <r>
      <rPr>
        <b/>
        <i/>
        <sz val="10"/>
        <rFont val="Times New Roman"/>
        <family val="1"/>
      </rPr>
      <t xml:space="preserve">з них:
</t>
    </r>
    <r>
      <rPr>
        <b/>
        <sz val="10"/>
        <rFont val="Times New Roman"/>
        <family val="1"/>
      </rPr>
      <t>інваліди війни (включаючи тих, що перейшли з пенсії за  інвалідністю) (41+42+43)</t>
    </r>
  </si>
  <si>
    <r>
      <rPr>
        <b/>
        <i/>
        <sz val="10"/>
        <rFont val="Times New Roman"/>
        <family val="1"/>
      </rPr>
      <t xml:space="preserve">у тому числі:
</t>
    </r>
    <r>
      <rPr>
        <b/>
        <sz val="10"/>
        <rFont val="Times New Roman"/>
        <family val="1"/>
      </rPr>
      <t>І  групи</t>
    </r>
  </si>
  <si>
    <t>ІІ  групи</t>
  </si>
  <si>
    <t>ІІІ групи</t>
  </si>
  <si>
    <r>
      <rPr>
        <b/>
        <sz val="10"/>
        <rFont val="Times New Roman"/>
        <family val="1"/>
      </rPr>
      <t xml:space="preserve">    із рядка 39</t>
    </r>
    <r>
      <rPr>
        <b/>
        <i/>
        <sz val="10"/>
        <rFont val="Times New Roman"/>
        <family val="1"/>
      </rPr>
      <t xml:space="preserve">:
</t>
    </r>
    <r>
      <rPr>
        <b/>
        <sz val="10"/>
        <rFont val="Times New Roman"/>
        <family val="1"/>
      </rPr>
      <t xml:space="preserve">    жінки у віці до 55 років</t>
    </r>
  </si>
  <si>
    <t>багатодітні матері та матері (батьки) інвалідів з дитинства</t>
  </si>
  <si>
    <t>батьки  iнвалiдiв з дитинства</t>
  </si>
  <si>
    <t>ліліпути і диспропорційні карлики</t>
  </si>
  <si>
    <t>сліпі</t>
  </si>
  <si>
    <t>особи, що працювали на Крайній Півночі та у місцевостях,  прирівнених до Крайньої Півночі</t>
  </si>
  <si>
    <t>Із загального числа пенсіонерів за віком (рядок 6)
проживають у сільській місцевості</t>
  </si>
  <si>
    <t>жінки у віці до 55 років</t>
  </si>
  <si>
    <t>жінки у віці 55-59 років</t>
  </si>
  <si>
    <t>жінки у віці 60-69 років</t>
  </si>
  <si>
    <t>жінки у віці 70-79 років</t>
  </si>
  <si>
    <t>жінки у віці 80 років і старше</t>
  </si>
  <si>
    <t>чоловіки у віці 60-64 років</t>
  </si>
  <si>
    <t>чоловіки у віці 65-69 років</t>
  </si>
  <si>
    <t>чоловіки у віці 70-79 років</t>
  </si>
  <si>
    <t>чоловіки у віці 80 років і старші</t>
  </si>
  <si>
    <t>Пенсіонери, які набули права на надбавку до пенсії за кожний повний рік страхового стажу понад 25 (35) років у чоловіків і 20 (30) років у жінок згідно із статтею 28 Закону України “Про загальнообов”язкове державне пенсійне страхування”, всього (рядки 70+71+72+73+74+75+76+77+78+79+80+81+82+83+84+85)</t>
  </si>
  <si>
    <t xml:space="preserve">               у тому числі:
у розмірі 1%- 9% основного розміру пенсії</t>
  </si>
  <si>
    <t>у розмірі 10% основного розміру пенсії</t>
  </si>
  <si>
    <t>у розмірі 11%-19% основного розміру пенсії</t>
  </si>
  <si>
    <t>у розмірі 20% основного розміру пенсії</t>
  </si>
  <si>
    <t>у розмірі 21%-29% основного розміру пенсії</t>
  </si>
  <si>
    <t>у розмірі 30% основного розміру пенсії</t>
  </si>
  <si>
    <t>у розмірі 31%-35% основного розміру пенсії</t>
  </si>
  <si>
    <t>у розмірі 36%-39% основного розміру пенсії</t>
  </si>
  <si>
    <t>у розмірі 40% основного розміру пенсії</t>
  </si>
  <si>
    <t>у розмірі 41%-45% основного розміру пенсії</t>
  </si>
  <si>
    <t>у розмірі від 46% до 49% основного розміру пенсії</t>
  </si>
  <si>
    <t>у розмірі 50% основного розміру пенсії</t>
  </si>
  <si>
    <t>у розмірі 51%-55% основного розміру пенсії</t>
  </si>
  <si>
    <t>у розмірі 56%-59% основного розміру пенсії</t>
  </si>
  <si>
    <t>у розмірі 60% основного розміру пенсії</t>
  </si>
  <si>
    <t>у розмірі 61%-65% основного розміру пенсії</t>
  </si>
  <si>
    <t>Пенсіонери, які набули права на надбавку до пенсії за роботу після досягнення пенсійного віку згідно із статтею 29 Закону України “Про загальнообов”язкове державне пенсійне страхування”</t>
  </si>
  <si>
    <t>Пенсіонери, яким призначено пенсію за віком з відстрочкою часу її призначення згідно із  частиною 1 статті 29 Закону України “Про загальнообов'язкове державне пенсійне страхування”</t>
  </si>
  <si>
    <t>у тому числі: 
з пiдвищенням розмiру пенсiї за вiком на 0,5% за кожний повний мiсяць страхового стажу пiсля досягнення пенсiйного вiку у разi вiдстрочення виходу на пенсiю на строк: - до 1 року</t>
  </si>
  <si>
    <t>з підвищенням розміру пенсії за віком на 0,5%  - від 1 року до 2 років</t>
  </si>
  <si>
    <t>з підвищенням розміру пенсії за віком на 0,5%  - від 2 років до 5 років включно</t>
  </si>
  <si>
    <t>з підвищенням розміру пенсії за віком на 0,75  -  понад 5 років</t>
  </si>
  <si>
    <t>Пенсіонери, яким встановлено підвищення розміру пенсії за більш пізній вихід на пенсію згідно із частиною 3 статті 29 Закону України “Про загальнообов'язкове державне пенсійне страхування”</t>
  </si>
  <si>
    <t>Пенсіонери, які набули право на надбавку до пенсії за роботу після досягнення пенсійного віку  згідно із Законом України «Про пенсійне забезпечення», всього (98+99+100+101)</t>
  </si>
  <si>
    <t xml:space="preserve">     у тому числі:
у розмірі 10% основної пенсії</t>
  </si>
  <si>
    <t>у розмірі 20% основної пенсії</t>
  </si>
  <si>
    <t>у розмірі 30% основної пенсії</t>
  </si>
  <si>
    <t>у розмірі 40% основної пенсії</t>
  </si>
  <si>
    <t>Із загального числа пенсіонерів за віком (рядок 6):
а) інваліди війни,  які отримують пенсію за віком, всього  (103+104+105)</t>
  </si>
  <si>
    <t>б) інваліди,  які одержують пенсію за віком (крім інвалідів війни), всього (рядки 107+108+109)</t>
  </si>
  <si>
    <t>2. Всього пенсіонерів по інвалідності в солідарній системі ( рядки 111+112+113), (117+119+123)</t>
  </si>
  <si>
    <r>
      <rPr>
        <b/>
        <i/>
        <sz val="10"/>
        <rFont val="Times New Roman"/>
        <family val="1"/>
      </rPr>
      <t xml:space="preserve">Із рядка 110:
</t>
    </r>
    <r>
      <rPr>
        <b/>
        <sz val="10"/>
        <rFont val="Times New Roman"/>
        <family val="1"/>
      </rPr>
      <t>- одержують пенсію по інвалідності у мінімальному розмірі</t>
    </r>
  </si>
  <si>
    <t>ІІ групи</t>
  </si>
  <si>
    <t>- одержують пенсію по інвалідності у розмірі пенсії за віком у мінімальному розмірі:</t>
  </si>
  <si>
    <t xml:space="preserve">Із загального числа пенсіонерів за інвалідністю  (із рядка 110) одержують пенсію:
а) за роботу в сільському господарстві </t>
  </si>
  <si>
    <t xml:space="preserve">б) проживають у сільській місцевості </t>
  </si>
  <si>
    <t>в) за інвалідністю в розмірі пенсії за віком</t>
  </si>
  <si>
    <t>г) інваліди праці</t>
  </si>
  <si>
    <t>Із рядка 117 -  інваліди, які працювали на підземних роботах</t>
  </si>
  <si>
    <t>г) інваліди війни (120+121+122)</t>
  </si>
  <si>
    <r>
      <rPr>
        <b/>
        <i/>
        <sz val="10"/>
        <rFont val="Times New Roman"/>
        <family val="1"/>
      </rPr>
      <t xml:space="preserve">з них:
</t>
    </r>
    <r>
      <rPr>
        <b/>
        <sz val="10"/>
        <rFont val="Times New Roman"/>
        <family val="1"/>
      </rPr>
      <t>І  групи</t>
    </r>
  </si>
  <si>
    <t>д) інваліди, інвалідність яких настала під час проходження строкової військової служби</t>
  </si>
  <si>
    <t>е) за списком №1</t>
  </si>
  <si>
    <t>є) за списком №1  при неповному пільговому стажі</t>
  </si>
  <si>
    <t>Із загального числа інвалідів I і II груп (рядки 111,  112):
    жінки у віці до 55 років</t>
  </si>
  <si>
    <t>3. Пенсіонери у зв”язку із втратою годувальника  в солідарній системі (осіб) (рядки 129+130+131)</t>
  </si>
  <si>
    <t xml:space="preserve">      у тому числі у сім'ях:
з одним непрацездатним</t>
  </si>
  <si>
    <t>з двома непрацездатними</t>
  </si>
  <si>
    <t>з трьома або більше непрацездатними</t>
  </si>
  <si>
    <t>Із рядка 128 - діти – круглі сироти</t>
  </si>
  <si>
    <t xml:space="preserve">   з них віком старше 18 років</t>
  </si>
  <si>
    <t>Із загального числа пенсіонерів у разі втрати годувальника (рядок 128 ) одержують пенсію:
а)  за  роботу годувальника в сільському господарстві</t>
  </si>
  <si>
    <t>б) проживають у сільській місцевості</t>
  </si>
  <si>
    <t>г) інваліди (1342+1343+1344=1345+1346)</t>
  </si>
  <si>
    <t>Із рядка 1341:
– інваліди війни</t>
  </si>
  <si>
    <t>– інваліди праці</t>
  </si>
  <si>
    <t>4. Пенсіонери за вислугу років, всього (рядки 136+ 140+ 141+ 142+ 143+ 144+ 145+ 146+ 1461+ 147+ 148+ 149)</t>
  </si>
  <si>
    <r>
      <rPr>
        <b/>
        <sz val="10"/>
        <rFont val="Times New Roman"/>
        <family val="1"/>
      </rPr>
      <t xml:space="preserve">   </t>
    </r>
    <r>
      <rPr>
        <b/>
        <i/>
        <sz val="10"/>
        <rFont val="Times New Roman"/>
        <family val="1"/>
      </rPr>
      <t xml:space="preserve">з них:
</t>
    </r>
    <r>
      <rPr>
        <b/>
        <sz val="10"/>
        <rFont val="Times New Roman"/>
        <family val="1"/>
      </rPr>
      <t>працівники авіації (137+138+139)</t>
    </r>
  </si>
  <si>
    <t>Із рядка 136:
а) льотчики-випробувачі</t>
  </si>
  <si>
    <t>б) льотчики цивільної авіації</t>
  </si>
  <si>
    <t xml:space="preserve">в) інші працівники авіації </t>
  </si>
  <si>
    <t>працівники залізничного транспорту та метрополітену</t>
  </si>
  <si>
    <t>водії вантажних автомобілів</t>
  </si>
  <si>
    <t>працівники геологічних експедицій</t>
  </si>
  <si>
    <t>працівники лісозаготівель і лісосплаву</t>
  </si>
  <si>
    <t>механізатори (докери-механізатори) в портах</t>
  </si>
  <si>
    <t>працівники плавскладу</t>
  </si>
  <si>
    <t>працівники освіти</t>
  </si>
  <si>
    <t>працівники охорони здоров'я</t>
  </si>
  <si>
    <t>працівники соціального забезпечення населення у будинках- інтернатах</t>
  </si>
  <si>
    <t>спортсмени</t>
  </si>
  <si>
    <t>артисти</t>
  </si>
  <si>
    <t>Із загального числа пенсіонерів за вислугу років (рядок 135):
а) проживають у сільській місцевості :</t>
  </si>
  <si>
    <t>б) жінки у віці до 55 років</t>
  </si>
  <si>
    <t>д) чоловіки у віці до 60 років</t>
  </si>
  <si>
    <t>г) інваліди (157+158=154+155+156)</t>
  </si>
  <si>
    <t>Із рядка 153:
– інваліди війни</t>
  </si>
  <si>
    <t xml:space="preserve">Із загального числа пенсіонерів, яким пенсію призначено відповідно до  Закону України «Про загальнообов’язкове державне пенсійне страхування» (рядок 5):
Пенсіонери, яким згідно зі  ст.21а, 33а, Закону України “Про пенсійне забезпечення” установлена надбавка на утриманців </t>
  </si>
  <si>
    <t>Кількість утриманців, на яких установлені надбавки (осіб),  всього</t>
  </si>
  <si>
    <t>з них - діти до 18 років</t>
  </si>
  <si>
    <t>Пенсіонери, яким установлена надбавка на догляд за ними:
– відповідно до ст.21 б</t>
  </si>
  <si>
    <t>– відповідно до ст.33 б</t>
  </si>
  <si>
    <t>Пенсіонери, яким призначено грошову допомогу у розмірі десяти місячних пенсій згідно із п. 7-1 розділу ХV Закону України “Про загальнообов'язкове державне пенсійне страхування”</t>
  </si>
  <si>
    <t>ІI. ЗАКОН УКРАЇНИ "ПРО  ПЕНСІЙНЕ ЗАБЕЗПЕЧЕННЯ"</t>
  </si>
  <si>
    <t xml:space="preserve">Всього пенсіонерів
(167=168+173+178) </t>
  </si>
  <si>
    <t>1. Пенсіонери за інвалідністю від нещасного випадку на виробництві або професійного захворювання (169+170+171)</t>
  </si>
  <si>
    <t>Із рядка 168:
– інваліди війни</t>
  </si>
  <si>
    <t>– проживають у сільській місцевості</t>
  </si>
  <si>
    <t>2. Пенсіонери у зв’язку із втратою годувальника, який помер внаслідок нещасного випадку на виробництві або професійного захворювання (осіб)
(174+175+176)</t>
  </si>
  <si>
    <t xml:space="preserve">      у тому числі:
з одним непрацездатним</t>
  </si>
  <si>
    <t>з трьома і більше непрацездатними</t>
  </si>
  <si>
    <t>Із рядка 173 – проживають у сільській місцевості</t>
  </si>
  <si>
    <t>3. Пенсіонери, які одержують соціальні пенсії (рядки 179+183+184+190+192+193)</t>
  </si>
  <si>
    <t xml:space="preserve">    у тому числі:
Інваліди з дитинства (рядки 180+181+182)</t>
  </si>
  <si>
    <t>Діти до 18 років</t>
  </si>
  <si>
    <t>Інваліди, при відсутності права на пенсію за віком (185+186+187)</t>
  </si>
  <si>
    <t>Із загального числа інвалідів I та II груп (рядки 180,181,185,186)
  жінки у віці до 55 років</t>
  </si>
  <si>
    <t xml:space="preserve">  чоловіки у віці до 60 років</t>
  </si>
  <si>
    <t>Особи, які досягли  віку і не набули права на пенсію за віком (чоловіки - 60 років; жінки – 55 років)</t>
  </si>
  <si>
    <t xml:space="preserve">      у тому числі:
особи, які не набули права на  пенсію за віком без поважних причин</t>
  </si>
  <si>
    <t>Матері-героїні, яким присвоєно звання “Мати-героїня</t>
  </si>
  <si>
    <t>Діти у разі втрати годувальника</t>
  </si>
  <si>
    <t>Із рядка 178 - проживають у сільській  місцевості</t>
  </si>
  <si>
    <t>ІII. ЗАКОН УКРАЇНИ "ПРО ПЕНСІЙНЕ ЗАБЕЗПЕЧЕННЯ ОСІБ, ЗВІЛЬНЕНИХ З ВІЙСЬКОВОЇ СЛУЖБИ, ТА ДЕЯКИХ ІНШИХ ОСІБ”</t>
  </si>
  <si>
    <t>Пенсіонери-військовослужбовці та  їхні  сім'ї, які одержують пенсії в органах Пенсійного фонду
 (рядки 196+229)</t>
  </si>
  <si>
    <r>
      <rPr>
        <b/>
        <sz val="10"/>
        <rFont val="Times New Roman"/>
        <family val="1"/>
      </rPr>
      <t xml:space="preserve">         </t>
    </r>
    <r>
      <rPr>
        <b/>
        <i/>
        <sz val="10"/>
        <rFont val="Times New Roman"/>
        <family val="1"/>
      </rPr>
      <t xml:space="preserve">з них:
</t>
    </r>
    <r>
      <rPr>
        <b/>
        <sz val="10"/>
        <rFont val="Times New Roman"/>
        <family val="1"/>
      </rPr>
      <t>1. Пенсіонери за інвалідністю із числа військовослужбовців (сума рядків 200+207) (197+198+199)</t>
    </r>
  </si>
  <si>
    <t>Із загального числа пенсіонерів за інвалідністю (рядок 196) - інваліди війни – (201+203+205)</t>
  </si>
  <si>
    <t>з них одержують пенсію у мінімальному розмірі</t>
  </si>
  <si>
    <t>Із загального числа пенсіонерів за інвалідність (рядок 196) - інші інваліди із числа військовослужбовців,   всього  (рядки 208+210+212)</t>
  </si>
  <si>
    <t>Із числа інвалідів війни (рядок 200) - воїни-інтернаціоналісти</t>
  </si>
  <si>
    <t>Із загальногої чисельності пенсіонерів із числа військовослужбовців, яким призначено пенсію за інвалідністю (рядок 196):
– одержують пенсію у мінімальному розмірі (рядки 202,204,206,209,211,213)</t>
  </si>
  <si>
    <t>Із рядка 215 – пенсія призначена із заробітної плати</t>
  </si>
  <si>
    <t>– проживають у сільскій місцевості</t>
  </si>
  <si>
    <t>Із  числа пенсіонерів за інвалідністю І і ІІ груп (рядки 197,198) - чоловіки у віці до 60 років</t>
  </si>
  <si>
    <t>Пенсіонери за інвалідністю, яким згідно зі ст. 24 а, б, Закону України «Про пенсійне забезпечення військовослужбовців та осіб начальницького і рядового складу органів внутрішніх справ» установлені надбавки до пенсії:
– інваліди, яким установлені надбавки на утриманців (ст.24 а):</t>
  </si>
  <si>
    <t>– кількість утриманців, на яких установлені надбавки (осіб) – всього</t>
  </si>
  <si>
    <t>– інваліди, яким встановлені надбавки до пенсії на догляд за ними,  всього (226+227+228)</t>
  </si>
  <si>
    <t>Непрацюючі інваліди,яким відповідно до ст.24 Закону України "Про пенсійне забезпечення осіб, звільнених з військової служби, та деяких інших осіб" встановлено надбавку до пенсії на утримання непрацездатних членів сім"ї, всього</t>
  </si>
  <si>
    <t>– кількість утриманців, на яких установлені надбавки (осіб) - всього</t>
  </si>
  <si>
    <t>2. Пенсіонери у разі втрати годувальника із числа військовослужбовців (осіб) (230+231+232)</t>
  </si>
  <si>
    <t>Із загального числа пенсіонерів у разі втрати годувальника (рядок 229) :
– проживають у сільській місцевості</t>
  </si>
  <si>
    <t>– члени сімей воїнів-інтернаціоналістів</t>
  </si>
  <si>
    <t>Із загального числа пенсіонерів- військовослужбовців і їх сімей - яким призначено пенсію у разі втрати годувальника (рядок 229), - одержують пенсію у мінімальному розмірі</t>
  </si>
  <si>
    <t>IV. ЗАКОН УКРАЇНИ "ПРО ДЕРЖАВНУ СЛУЖБУ"</t>
  </si>
  <si>
    <t>Всього пенсіонерів (рядки 237+238+243)</t>
  </si>
  <si>
    <t xml:space="preserve">          з них:
1. За віком</t>
  </si>
  <si>
    <t>2. За  інвалідністю (239+240+2401=241+242)</t>
  </si>
  <si>
    <t>Із загального числа пенсіонерів за інвалідністю (рядок 238)
– інваліди праці</t>
  </si>
  <si>
    <t>– інваліди війни</t>
  </si>
  <si>
    <t>3. У разі втрати годувальника  (особи)</t>
  </si>
  <si>
    <t>V. ЗАКОН УКРАЇНИ "ПРО СТАТУС НАРОДНОГО ДЕПУТАТА УКРАЇНИ"</t>
  </si>
  <si>
    <t>Всього пенсіонерів  (рядки 245+246+251)</t>
  </si>
  <si>
    <t>1. За віком</t>
  </si>
  <si>
    <t>2. За  інвалідністю (247+248)(249+250)</t>
  </si>
  <si>
    <t>Із загального числа пенсіонерів за інвалідністю (рядок 246)
– інваліди праці</t>
  </si>
  <si>
    <t>VІ. ПОЛОЖЕННЯ ПРО ПОМІЧНИКА-КОНСУЛЬТАНТА НАРОДНОГО ДЕПУТАТА УКРАЇНИ</t>
  </si>
  <si>
    <t>Всього пенсіонерів (за віком)</t>
  </si>
  <si>
    <t>VIІ. ЗАКОН УКРАЇНИ "ПРО ДИПЛОМАТИЧНУ СЛУЖБУ"</t>
  </si>
  <si>
    <t>VІІІ . ЗАКОН УКРАЇНИ "ПРО  НАЦІОНАЛЬНИЙ БАНК УКРАЇНИ"</t>
  </si>
  <si>
    <t>Всього пенсіонерів  (рядки255+256+261)</t>
  </si>
  <si>
    <t xml:space="preserve">   з них:
1. За віком</t>
  </si>
  <si>
    <t>2. По  інвалідності (257+258=259+260)</t>
  </si>
  <si>
    <t>Із загального числа пенсіонерів за інвалідністю (рядок 256)
– інваліди праці</t>
  </si>
  <si>
    <t>ІХ. ЗАКОН УКРАЇНИ “ПРО ДЕРЖАВНУ ПІДТРИМКУ ЗАСОБІВ МАСОВОЇ  ІНФОРМАЦІЇ ТА СОЦІАЛЬНИЙ ЗАХИСТ ЖУРНАЛІСТІВ”</t>
  </si>
  <si>
    <t>Всього пенсіонерів  (рядки 263+264+269)</t>
  </si>
  <si>
    <t>2. По  інвалідності (265+266=267+268)</t>
  </si>
  <si>
    <t>Із загального числа пенсіонерів за інвалідністю (рядок 264)
– інваліди праці</t>
  </si>
  <si>
    <t>Х . ЗАКОН УКРАЇНИ "ПРО  СЛУЖБУ В ОРГАНАХ МІСЦЕВОГО САМОВРЯДУВАННЯ"</t>
  </si>
  <si>
    <t>Всього пенсіонерів (рядки 271+272+277)</t>
  </si>
  <si>
    <t>2. По інвалідності (273+274=275+276)</t>
  </si>
  <si>
    <t>Із загального числа пенсіонерів за інвалідністю (рядок 272)
– інваліди праці</t>
  </si>
  <si>
    <t>Із рядка 270 -  особи, які працювали на виборних посадах</t>
  </si>
  <si>
    <t>XІ. МИТНИЙ КОДЕКС УКРАЇНИ</t>
  </si>
  <si>
    <t>Всього пенсіонерів   (рядки 280+281)</t>
  </si>
  <si>
    <t>2. По інвалідності (2802+2803=2804+2805)</t>
  </si>
  <si>
    <t>Із загального числа пенсіонерів за інвалідністю (рядок 2801)
– інваліди праці</t>
  </si>
  <si>
    <t>ХІІ . ЗАКОН УКРАЇНИ “ПРО НАУКОВУ І НАУКОВО-ТЕХНІЧНУ ДІЯЛЬНІСТЬ”</t>
  </si>
  <si>
    <t>Всього пенсіонерів  (283+284+290)</t>
  </si>
  <si>
    <t>2.По інвалідності (285+286+287=288+289)</t>
  </si>
  <si>
    <t>ІІІ  групи</t>
  </si>
  <si>
    <t>Із загального числа пенсіонерів за інвалідністю (рядок 284)
– інваліди праці</t>
  </si>
  <si>
    <t>ХІІІ. ЗАКОН УКРАЇНИ "ПРО ПРОКУРАТУРУ"</t>
  </si>
  <si>
    <t>Всього пенсіонерів  (рядки 292+293+298)</t>
  </si>
  <si>
    <t xml:space="preserve">  з них:
1. За вислугу років</t>
  </si>
  <si>
    <t>2. За інвалідністю (294+295=296+297)</t>
  </si>
  <si>
    <t>Із загального числа пенсіонерів за інвалідністю (рядок 293)
– інваліди праці</t>
  </si>
  <si>
    <t>ХІV. ЗАКОН УКРАЇНИ "ПРО СТАТУС СУДДІВ"</t>
  </si>
  <si>
    <t>Всього пенсіонерів (рядки 2991+2992+2993)</t>
  </si>
  <si>
    <r>
      <rPr>
        <b/>
        <i/>
        <sz val="10"/>
        <rFont val="Times New Roman"/>
        <family val="1"/>
      </rPr>
      <t xml:space="preserve">у тому числі:
</t>
    </r>
    <r>
      <rPr>
        <b/>
        <sz val="10"/>
        <rFont val="Times New Roman"/>
        <family val="1"/>
      </rPr>
      <t>Пенсіонерів за віком</t>
    </r>
  </si>
  <si>
    <t>Одержувачів довічного грошового утримання суддів у відставці при повному стажі</t>
  </si>
  <si>
    <t>Одержувачів довічного грошового утримання суддів у відставці при неповному стажі</t>
  </si>
  <si>
    <t>XV. ЗАКОН УКРАЇНИ "ПРО СУДОВУ ЕКСПЕРТИЗУ"</t>
  </si>
  <si>
    <t>Всього пенсіонерів  за віком</t>
  </si>
  <si>
    <t>ХVІ. ЗАКОН УКРАЇНИ "ПРО КАБІНЕТ МІНІСТРІВ УКРАЇНИ"</t>
  </si>
  <si>
    <t>Всього пенсіонерів (рядки 3002+3003+3008)</t>
  </si>
  <si>
    <t xml:space="preserve">  з них:
1. За віком</t>
  </si>
  <si>
    <t>2.По інвалідності (3004+3005=3006+3007)</t>
  </si>
  <si>
    <t>Із загального числа пенсіонерів за інвалідністю (рядок 3003)
– інваліди праці</t>
  </si>
  <si>
    <t>XVІI. ЗАКОН УКРАЇНИ "ПРО СТАТУС І СОЦІАЛЬНИЙ ЗАХИСТ ГРОМАДЯН, ЯКІ ПОСТРАЖДАЛИ ВНАСЛІДОК ЧОРНОБИЛЬСЬКОЇ КАТАСТРОФИ" (ПЕНСІЇ, ПРИЗНАЧЕНІ У РОЗМІРІ ВІДШКОДУВАННЯ ЗБИТКІВ ТА У МІНІМАЛЬНИХ РОЗМІРАХ ВІДПОВІДНО ДО СТ.54)</t>
  </si>
  <si>
    <t>Всього пенсіонерів (рядки 302+310+312)</t>
  </si>
  <si>
    <r>
      <rPr>
        <b/>
        <i/>
        <sz val="10"/>
        <rFont val="Times New Roman"/>
        <family val="1"/>
      </rPr>
      <t xml:space="preserve">    у тому числі:
</t>
    </r>
    <r>
      <rPr>
        <b/>
        <sz val="10"/>
        <rFont val="Times New Roman"/>
        <family val="1"/>
      </rPr>
      <t>1. За інвалідністю, всього (рядки 304+ 306+ 308)</t>
    </r>
  </si>
  <si>
    <t>З них одержують пенсію у мінімальному розмірі
(рядки 305+307+309)</t>
  </si>
  <si>
    <t>з них учасники ліквідації аварії на ЧАЕС, які отримують мінімальну пенсійну виплату (з рядка 304)</t>
  </si>
  <si>
    <t>з них учасники ліквідації аварії на ЧАЕС, які отримують мінімальну пенсійну виплату (з рядка 306)</t>
  </si>
  <si>
    <t>з них учасники ліквідації аварії на ЧАЕС, які отримують мінімальну пенсійну виплату (з рядка 308)</t>
  </si>
  <si>
    <t>Діти віком до 18 років</t>
  </si>
  <si>
    <t>Із загального числа пенсіонерів за інвалідністю (рядок 302)
– інваліди внаслідок Чорнобильської катастрофи, прирівнені до інвалідів війни</t>
  </si>
  <si>
    <t>2. У разі втрати годувальника (особи)</t>
  </si>
  <si>
    <t>Із рядка 312 одержують пенсію у мінімальному розмірі</t>
  </si>
  <si>
    <t>Із рядків (236+244+252+253+254+262+270+279+282+291+299+300+301+3001)  – проживають у сільській місцевості</t>
  </si>
  <si>
    <t>XVІІІ. ІЗ ЗАГАЛЬНОГО ЧИСЛА ПЕНСІОНЕРІВ - УЧАСНИКИ ЛІКВІДАЦІЇ АВАРІЇ НА ЧОРНОБИЛЬСКІЙ АЕС ТА ПОТЕРПІЛІ ВІД ЧОРНОБИЛЬСЬКОЇ КАТАСТРОФИ (ІЗ РОЗДІЛІВ І-ХУІІ)</t>
  </si>
  <si>
    <t>Всього пенсіонерів
(319+320+321+322+323+324)=
(325+333+343+348+354)</t>
  </si>
  <si>
    <r>
      <rPr>
        <b/>
        <i/>
        <sz val="10"/>
        <rFont val="Times New Roman"/>
        <family val="1"/>
      </rPr>
      <t xml:space="preserve">з них:
</t>
    </r>
    <r>
      <rPr>
        <b/>
        <sz val="10"/>
        <rFont val="Times New Roman"/>
        <family val="1"/>
      </rPr>
      <t>І  категорії</t>
    </r>
  </si>
  <si>
    <t>ІІ  категорії</t>
  </si>
  <si>
    <t>ІІІ категорії</t>
  </si>
  <si>
    <t>ІV  категорії</t>
  </si>
  <si>
    <t>категорія “Г”</t>
  </si>
  <si>
    <t>Із рядка 318 – у тому числі:
1. Пенсіонери за віком (326+ 327+ 328+ 329+ 330)</t>
  </si>
  <si>
    <t>Категорії “Г”</t>
  </si>
  <si>
    <t>Із рядка  325:
жінки у віці до 55 років</t>
  </si>
  <si>
    <t>2. Пенсіонери за інвалідністю – всього (334+335+336+337+338)
(339+340+341+342)</t>
  </si>
  <si>
    <t>Із загального числа пенсіонерів за інвалідністю (рядок 333) – інваліди:
I групи</t>
  </si>
  <si>
    <t>II групи</t>
  </si>
  <si>
    <t>III групи</t>
  </si>
  <si>
    <t>3. Пенсіонери у разі втрати годувальника (особи), всього (344+345+346+347)</t>
  </si>
  <si>
    <t>4. Пенсіонери за вислугу років, всього (349+350+351+352+353)</t>
  </si>
  <si>
    <t>5. Пенсіонери, які одержують соціальну пенсію за віком  (355+356+357+358)</t>
  </si>
  <si>
    <t>Із загального числа пенсіонерів – учасників ліквідації наслідків аварії на Чорнобильській АЕС та потерпілих від Чорнобильської катастрофи  (рядок 318)-–особи, які брали участь у ліквідації ядерних аварій та у ядерних випробуваннях ,  всього 
(360+361+362+363)</t>
  </si>
  <si>
    <t>XIX. ІЗ ЗАГАЛЬНОГО ЧИСЛА ПЕНСІОНЕРІВ – ВЕТЕРАНИ ВІЙНИ (ВИЗНАЧЕНІ  ЗАКОНОМ УКРАЇНИ "ПРО СТАТУС ВЕТЕРАНІВ ВІЙНИ, ГАРАНТІЇ ЇХ СОЦІАЛЬНОГО ЗАХИСТУ") (ІЗ РОЗДІЛІВ I-XVIІ)</t>
  </si>
  <si>
    <t>Пенсіонери, яким пенсію підвищено у відповідності із Законом України “Про статус ветеранів війни, гарантії їх соціального захисту”, всього (364&lt;=365+379+380+381)</t>
  </si>
  <si>
    <t>1. Ветерани війни, всього (сума рядків 366+376+378)</t>
  </si>
  <si>
    <t xml:space="preserve">    у тому числі:
Інваліди війни та особи, прирівнені до інвалідів війни (367+ 368+ 369)=(102+ 119+ 1345+ 157+ 1171+ 200+ 242+ 250+ 260+ 268+ 276+ 2805+ 289+ 297+3007+ 311)</t>
  </si>
  <si>
    <t>В тому числі - особи, прирівнені до інвалідів війни (371+372+373)</t>
  </si>
  <si>
    <t>Із рядка 370
– учасники  бойових дій, прирівнені до інвалідів війни</t>
  </si>
  <si>
    <t>– особи, які отримали поранення, контузію від вибухових речовин, боєприпасів і військового озброєння у повоєнний період</t>
  </si>
  <si>
    <t xml:space="preserve">Учасники бойових дій та особи прирівнені до учасників бойових дій </t>
  </si>
  <si>
    <r>
      <rPr>
        <b/>
        <i/>
        <sz val="10"/>
        <rFont val="Times New Roman"/>
        <family val="1"/>
      </rPr>
      <t xml:space="preserve">у тому числі:
</t>
    </r>
    <r>
      <rPr>
        <b/>
        <sz val="10"/>
        <rFont val="Times New Roman"/>
        <family val="1"/>
      </rPr>
      <t>особи, прирівнені до учасників бойових дій</t>
    </r>
  </si>
  <si>
    <t>Із загального числа інвалідів війни та учасників бойових дій (рядки 366, 376) одержують цільову грошову допомогу на прожиття згідно Закону України “Про поліпшення матеріального становища інвалідів війни”, всього (3772+3773+3774+3775)</t>
  </si>
  <si>
    <t xml:space="preserve">учасники бойових дій  </t>
  </si>
  <si>
    <t>Із загального числа пенсіонерів інвалідів війни та учасників бойових дій (рядок 366,376) – одержують щомісячну державну адресну допомогу до пенсії згідно постанови КМУ від 28.07.2010 року №656 „Про встановлення щомісячної державної адресної допомоги до пенсії (дотації) інвалідам війни та учасникам бойових дій”, всього: (3777+3778+3779+3780)</t>
  </si>
  <si>
    <r>
      <rPr>
        <b/>
        <i/>
        <sz val="10"/>
        <rFont val="Times New Roman"/>
        <family val="1"/>
      </rPr>
      <t xml:space="preserve">   у тому числі:
</t>
    </r>
    <r>
      <rPr>
        <b/>
        <sz val="10"/>
        <rFont val="Times New Roman"/>
        <family val="1"/>
      </rPr>
      <t xml:space="preserve">        І групи</t>
    </r>
  </si>
  <si>
    <t>учасники бойових дій</t>
  </si>
  <si>
    <t>Учасники війни</t>
  </si>
  <si>
    <t>2. Члени сімей загиблих ветеранів війни</t>
  </si>
  <si>
    <t>3. Члени сімей померлих ветеранів війни</t>
  </si>
  <si>
    <t>Особи, які мають особливі заслуги перед Батьківщиною (згідно статті 16 Закону)</t>
  </si>
  <si>
    <t>Із рядка 381 - одержувачі доплати відповідно до постанови КМУ від 02.12.2009р. №1309 "Про встановлення доплати до надбавок окремим категоріям осіб, які мають особливі заслуги перед Батьківщиною"</t>
  </si>
  <si>
    <t>Із числа інвалідів війни (рядок 366) -жінки</t>
  </si>
  <si>
    <t>Із числа учасників бойових дій (рядки 376) - жінки</t>
  </si>
  <si>
    <t>Із числа учасників війни (рядок 378):
– жінки</t>
  </si>
  <si>
    <t>– особи, нагороджені орденами та медалями, яким пенсія підвищується на 15 % мінімальної пенсі за віком</t>
  </si>
  <si>
    <t>Із числа сімей загиблих і померлих ветеранів війни (рядки 379,380)  особи, яким пенсія підвищується на 25 % мінімальної пенсії за віком</t>
  </si>
  <si>
    <t>Із числа сімей  померлих ветеранів війни (рядок  380) -  особи, яким пенсія підвищується на 10 % мінімальної пенсії за віком</t>
  </si>
  <si>
    <t>XХ. ІЗ ЗАГАЛЬНОГО ЧИСЛА ПЕНСІОНЕРІВ – ПЕНСІОНЕРИ, ЯКИМ  РОЗМІР ПЕНСІЇ ЗБІЛЬШУЄТЬСЯ ЗГІДНО ІЗ ЗАКОНОМ УКРАЇНИ "ПРО СТАТУС ГІРСЬКИХ НАСЕЛЕНИХ ПУНКТІВ В УКРАЇНІ"
 (ІЗ РОЗДІЛІВ I-XVIІ)</t>
  </si>
  <si>
    <t>Всього пенсіонерів</t>
  </si>
  <si>
    <t>XХI. ІЗ ЗАГАЛЬНОГО ЧИСЛА ПЕНСІОНЕРІВ – ПЕНСІОНЕРИ, ЯКИМ РОЗМІР ПЕНСІЇ ЗБІЛЬШУЄТЬСЯ ЗГІДНО ІЗ ЗАКОНОМ УКРАЇНИ "ПРО ДОНОРСТВО КРОВІ ТА ЇЇ КОМПОНЕНТІВ" (ІЗ РОЗДІЛІВ I-XVIІ)</t>
  </si>
  <si>
    <t>XХIІ. ІЗ ЗАГАЛЬНОГО ЧИСЛА ПЕНСІОНЕРІВ – ПЕНСІОНЕРИ, ЯКИМ ДОСТРОКОВО ПРИЗНАЧЕНІ ПЕНСІЇ ЗГІДНО З ЗАКОНОМ УКРАЇНИ "ПРО ЗАЙНЯТІСТЬ НАСЕЛЕННЯ",  “ПРО СТАТУС НАРОДНОГО ДЕПУТАТА” ТА “ПРО  ЗАГАЛЬНІ ЗАСАДИ ПОДАЛЬШОЇ ЕКСПЛУАТАЦІЇ І ЗНЯТТЯ З ЕКСПЛУАТАЦІЇ  ЧОРНОБИЛЬСЬКОЇ АЕС ТА ПЕРЕТВОРЕННЯ ЗРОУЙНОВАНОГО ЧЕТВЕРТОГО ЕНЕРГОБЛОКУ  ЦІЄЇ АЕС  НА ЕКОЛОГІЧНО БЕЗПЕЧНУ СИСТЕМУ” (ІЗ РОЗДІЛІВ I-XVIІ)</t>
  </si>
  <si>
    <t xml:space="preserve">    З них в поточному році:
– Одержувачі дострокових пенсій станом на звітну дату</t>
  </si>
  <si>
    <t>Із рядка 3901 – вивільнені працівники  ЧАЕС</t>
  </si>
  <si>
    <t>XХІІІ. ІЗ ЗАГАЛЬНОГО ЧИСЛА ПЕНСІОНЕРІВ – ПЕНСІОНЕРИ, ЯКИМ ВСТАНОВЛЕНА ЩОРМІСЯЧНА ДОПЛАТА ДО ПЕНСІЇ ЗГІДНО ІЗ ЗАКОНОМ УКРАЇНИ "ПРО  ЗАГАЛЬНІ ЗАСАДИ ПОДАЛЬШОЇ ЕКСПЛУАТАЦІЇ І ЗНЯТТЯ З ЕКСПЛУАТАЦІЇ  ЧОРНОБИЛЬСЬКОЇ АЕС ТА ПЕРЕТВОРЕННЯ ЗРОУЙНОВАНОГО ЧЕТВЕРТОГО ЕНЕРГОБЛОКУ  ЦІЄЇ АЕС  НА ЕКОЛОГІЧНО БЕЗПЕЧНУ СИСТЕМУ" (ІЗ РОЗДІЛІВ I-XVІ)</t>
  </si>
  <si>
    <t>XХIV. ІЗ ЗАГАЛЬНОГО ЧИСЛА ПЕНСІОНЕРІВ - ПЕНСІОНЕРИ, ЯКІ ОДЕРЖУЮТЬ ПІЛЬГИ ІЗ ПЕНСІЙНОГО ЗАБЕЗПЕЧЕННЯ ВІДПОВІДНО ДО ЗАКОНУ УКРАЇНИ «ПРО ОСНОВНІ ЗАСАДИ СОЦІАЛЬНОГО ЗАХИСТУ ВЕТЕРАНІВ ПРАЦІ ТА ІНШИХ ГРОМАДЯН ПОХИЛОГО ВІКУ В УКРАЇНІ» (ІЗ РОЗДІЛІВ I-XVІI)</t>
  </si>
  <si>
    <r>
      <rPr>
        <b/>
        <i/>
        <sz val="10"/>
        <rFont val="Times New Roman"/>
        <family val="1"/>
      </rPr>
      <t xml:space="preserve">   у тому числі:
</t>
    </r>
    <r>
      <rPr>
        <b/>
        <sz val="10"/>
        <rFont val="Times New Roman"/>
        <family val="1"/>
      </rPr>
      <t>особи, які мають особливі заслуги перед Батьківщиною</t>
    </r>
  </si>
  <si>
    <t>Із рядка 398 - одержувачі доплати відповідно до постанови КМУ від 02.12.2009р. №1309 "Про встановлення доплати до надбавок окремим категоріям осіб, які мають особливі заслуги перед Батьківщиною"</t>
  </si>
  <si>
    <t>XХV. ІЗ ЗАГАЛЬНОГО ЧИСЛА ПЕНСІОНЕРІВ – РЕАБІЛІТОВАНИХ ВІДПОВІДНО ДО ЗАКОНУ УКРАЇНИ "ПРО РЕАБІЛІТАЦІЮ ЖЕРТВ ПОЛІТИЧНИХ РЕПРЕСІЙ В УКРАЇНІ" ПЕНСІОНЕРИ, ЯКИМ  РОЗМІР ПЕНСІЇ ПІДВИЩУЄТЬСЯ  ЗГІДНО ІЗ ЗАКОНОМ "ПРО ПЕНСІЙНЕ ЗАБЕЗПЕЧЕННЯ" (ІЗ РОЗДІЛІВ І-ХУIІ)</t>
  </si>
  <si>
    <r>
      <rPr>
        <b/>
        <i/>
        <sz val="10"/>
        <rFont val="Times New Roman"/>
        <family val="1"/>
      </rPr>
      <t xml:space="preserve">   у тому числі:
</t>
    </r>
    <r>
      <rPr>
        <b/>
        <sz val="10"/>
        <rFont val="Times New Roman"/>
        <family val="1"/>
      </rPr>
      <t>Реабілітовані особи</t>
    </r>
  </si>
  <si>
    <t>Членів сімей реабілітованих осіб</t>
  </si>
  <si>
    <t>XХVI. ІЗ ЗАГАЛЬНОГО ЧИСЛА ПЕНСІОНЕРІВ – ПЕНСІОНЕРИ, ЯКИМ ВІДПОВІДНО ДО ЗАКОНУ УКРАЇНИ "ПРО ЖЕРТВИ НАЦИСТСЬКИХ ПЕРЕСЛІДУВАНЬ" ВСТАНОВЛЕНО ПІДВИЩЕННЯ РОЗМІРУ ПЕНСІЇ (ЩОМІСЯЧНОГО ДОВІЧНОГО ГРОШОВОГО УТРИМАННЯ ЧИ ДЕРЖАВНОЇ СОЦІАЛЬНОЇ ДОПОМОГИ, ЩО ВИПЛАЧУЄТЬСЯ ЗАМІСТЬ ПЕНСІЇ) (ІЗ РОЗДІЛІВ І-ХУIІ)</t>
  </si>
  <si>
    <t>Всього пенсіонерів, які набули права на підвищення до пенсії за цим законом, всього (4041&lt;4042+4043+4047+40410+40411)</t>
  </si>
  <si>
    <t>1. Колишні неповнолітні в"язні концтаборів, гетто, інших місць примусового тримання</t>
  </si>
  <si>
    <t>2. Колишні малолітні в"язні концтаборів, гетто, інших місць примусового тримання, визначені інвалідами від загального захворювання, трудового каліцтва, з інших причин, всього (4044+4045+4046)</t>
  </si>
  <si>
    <r>
      <rPr>
        <b/>
        <i/>
        <sz val="10"/>
        <rFont val="Times New Roman"/>
        <family val="1"/>
      </rPr>
      <t xml:space="preserve">   у тому числі:
</t>
    </r>
    <r>
      <rPr>
        <b/>
        <sz val="10"/>
        <rFont val="Times New Roman"/>
        <family val="1"/>
      </rPr>
      <t>І група</t>
    </r>
  </si>
  <si>
    <t>ІІ група</t>
  </si>
  <si>
    <t>ІІІ група</t>
  </si>
  <si>
    <t>3. Колишні інші в"язні концтаборів, гетто, інших місць примусового тримання, всього (4048+4049)</t>
  </si>
  <si>
    <t>нагороджені орденами і медалями колишнього СРСР</t>
  </si>
  <si>
    <t>інші в"язні</t>
  </si>
  <si>
    <t>4. Дружини (чоловіки) померлих інвалідів, зазначених у ст.6.2 Закону</t>
  </si>
  <si>
    <t>5. Дружини (чоловіки) інших жертв нацистських переслідувань</t>
  </si>
  <si>
    <t>XХVІI. ІЗ ЗАГАЛЬНОГО ЧИСЛА ПЕНСІОНЕРІВ – ПЕНСІОНЕРИ, ЯКИМ ВІДПОВІДНО ДО ЗАКОНУ УКРАЇНИ "ПРО ПІДВИЩЕННЯ ПРЕСТИЖНОСТІ ШАХТАРСЬКОЇ ПРАЦІі" ВСТАНОВЛЕНО ЩОМІСЯЧНУ ДОПЛАТУ ДО ПЕНСІЇ (ІЗ РОЗДІЛІВ І-ІІ)</t>
  </si>
  <si>
    <t>Всього пенсіонерів (40413+40417)</t>
  </si>
  <si>
    <r>
      <rPr>
        <b/>
        <i/>
        <sz val="10"/>
        <rFont val="Times New Roman"/>
        <family val="1"/>
      </rPr>
      <t xml:space="preserve">   із них:
</t>
    </r>
    <r>
      <rPr>
        <b/>
        <sz val="10"/>
        <rFont val="Times New Roman"/>
        <family val="1"/>
      </rPr>
      <t>1. Одержують пенсію згідно Закону України "Про загальнообов"язкове державне пенсійне страхування"</t>
    </r>
  </si>
  <si>
    <r>
      <rPr>
        <b/>
        <i/>
        <sz val="10"/>
        <rFont val="Times New Roman"/>
        <family val="1"/>
      </rPr>
      <t xml:space="preserve">   у тому числі:
</t>
    </r>
    <r>
      <rPr>
        <b/>
        <sz val="10"/>
        <rFont val="Times New Roman"/>
        <family val="1"/>
      </rPr>
      <t>– за віком</t>
    </r>
  </si>
  <si>
    <t>– по інвалідності</t>
  </si>
  <si>
    <t xml:space="preserve">– у разі втрати годувальника </t>
  </si>
  <si>
    <t>2. Одержують пенсію згідно Закону України "Про пенсійне забезпечення"</t>
  </si>
  <si>
    <t>XХVIІI. ІЗ ЗАГАЛЬНОГО ЧИСЛА ПЕНСІОНЕРІВ – ПЕНСІОНЕРИ, ЯКИМ  ЗГІДНО ІЗ ЗАКОНОМ УКРАЇНИ “ПРО ПЕНСІЇ ЗА ОСОБЛИВІ ЗАСЛУГИ ПЕРЕД УКРАЇНОЮ” ВСТАНОВЛЕНО НАДБАВКИ ДО ПЕНСІЇ (ІЗ РОЗДІЛІВ I-XVII)</t>
  </si>
  <si>
    <t>Всього пенсіонерів (406+407+408+409+4091) = (410+411+412+413+414+415+416+417+418)</t>
  </si>
  <si>
    <t xml:space="preserve">  у тому числі:
1. За віком</t>
  </si>
  <si>
    <t>2. За інвалідністю</t>
  </si>
  <si>
    <t>3. У разі втрати годувальника</t>
  </si>
  <si>
    <t>4. За вислугу років</t>
  </si>
  <si>
    <t>5. Грошове утримання суддів у відставці</t>
  </si>
  <si>
    <t>Із загального числа пенсіонерів (рядок 405) одержують надбавку:
Герої України, Герої Радянського Союзу, Герої Соціалістичної Праці та ін. (пункт 1 ст.1 Закону)</t>
  </si>
  <si>
    <t>Ветерани війни, нагороджені орденами та медалями у період бойових дій (пункт 2 ст.1 Закону)</t>
  </si>
  <si>
    <t>Видатні спортсмени – переможці Олімпійських та Параолімпійських ігор (пункт 3 ст.1 Закону)</t>
  </si>
  <si>
    <t>Космонавти, члени льотно- випробувальних екіпажів літаків (пункт 4 ст.1 Закону)</t>
  </si>
  <si>
    <t>Народні депутати України, колишніх Союзу РСР та УРСР (пункт 5 ст.1 Закону)</t>
  </si>
  <si>
    <t>Особи, відзначені почесним званням “Заслужений”, нагороджені державними преміями, одним із орденів (пункт 6 ст.1 Закону)</t>
  </si>
  <si>
    <t>Депутати чотирьох скликань обласних, районних, районних у містах, міських рад (пункт 7 ст.1 Закону)</t>
  </si>
  <si>
    <t>Матері, які народили п”ятеро і більше дітей (пункт 8 ст.1 Закону)</t>
  </si>
  <si>
    <t>Інші категорії осіб, на яких дія Закону поширювалася до 01.01.2003 р.</t>
  </si>
  <si>
    <t>Із загального числа пенсіонерів (рядок 405) – працюючі пенсіонери</t>
  </si>
  <si>
    <t>XХІX. ІЗ ЗАГАЛЬНОГО ЧИСЛА ПЕНСІОНЕРІВ – ПЕНСІОНЕРИ, ЯКИМ ЗГІДНО ІЗ ЗАКОНОМ УКРАЇНИ “ПРО ДЕРЖАВНУ СОЦІАЛЬНУ ДОПОМОГУ ОСОБАМ, ЯКІ НЕ МАЮТЬ ПРАВА НА ПЕНСІЮ, ТА ІНВАЛІДАМ” ВСТАНОВЛЕНО ДЕРЖАВНУ СОЦІАЛЬНУ ДОПОМОГУ (ІЗ РОЗДІЛІВ I-XVІІ)</t>
  </si>
  <si>
    <t>Особи, які отримують державну соціальну допомогу на догляд</t>
  </si>
  <si>
    <t xml:space="preserve">XХХ. ІЗ ЗАГАЛЬНОГО ЧИСЛА ПЕНСІОНЕРІВ – ПЕНСІОНЕРИ, ЯКИМ ЗГІДНО ІЗ ЗАКОНОМ УКРАЇНИ "ПРО СОЦІАЛЬНИЙ ЗАХИСТ ДІТЕЙ ВІЙНИ" ВСТАНОВЛЕНО ПІДВИЩЕННЯ ДО ПЕНСІЇ (ІЗ РОЗДІЛІВ I-XVІ) </t>
  </si>
  <si>
    <t>XХXІ. ІЗ ЗАГАЛЬНОГО ЧИСЛА ПЕНСІОНЕРІВ – ПЕНСІОНЕРИ, ЯКИМ  ПЕНСІЯ ПРИЗНАЧЕНА  ВІДПОВІДНО ДО ЗАКОНУ УКРАЇНИ “ПРО БІЖЕНЦІВ”</t>
  </si>
  <si>
    <t>XХХІІ. ІЗ ЗАГАЛЬНОГО ЧИСЛА ПЕНСІОНЕРІВ –ОДЕРЖУВЧІ ДОПЛАТИ ДО ПЕНСІЇ У ЗВ’ЯЗКУ З ВТРАТОЮ ГОДУВАЛЬНИКА НЕПРАЦЕЗДАТНИМ   ЧЛЕНАМ СІМЕЙ, ЯКІ ПЕРЕБУВАЛИ НА УТРИМАННІ ОСІБ, СМЕРТЬ ЯКИХ ПОВ’ЯЗАНА З УЧАСТЮ В МАСОВИХ АКЦІЯХ ГРОМАДСЬКОГО ПРОТЕСТУ,   А ТАКОЖ ПРАЦІВНИКАМ ПРАВООХОРОННИХ ОРГАНІВ ТА ВІЙСЬКОВОСУЖБОВЦІВ</t>
  </si>
  <si>
    <t>Всього пенсіонерів, у тому числі:</t>
  </si>
  <si>
    <t>на одного непрацездатного члена сім’ї</t>
  </si>
  <si>
    <t>на двох непрацездатних членів сім’ї</t>
  </si>
  <si>
    <t>на трьох і більше непрацездатних членів сім’ї</t>
  </si>
  <si>
    <t xml:space="preserve">   Довідково:</t>
  </si>
  <si>
    <t>Інваліди, всього (106+117+123+1346+158+168+179+183+184+207+241+249+259+267+275+2804+288+296+302+310+ 366+3006)-1711-311</t>
  </si>
  <si>
    <t>Пенсіонери, яким виповнилося 100 і більше років</t>
  </si>
  <si>
    <t>З них: особи, яким виповнилося 100 и більше років і які отримують підвищення (надбавки) до пенсії в потрійному розмірі</t>
  </si>
  <si>
    <t>Інші особи, яким виповнилося 100 і більше років і яким встановлюється підвищення до пенсії у розмірі 20 відсотків прожиткового мінімуму</t>
  </si>
  <si>
    <t>1. Пенсіонери – ліквідатори аварії на ЧАЕС у 1986 році I категорії, всього (рядки 430+431)</t>
  </si>
  <si>
    <r>
      <rPr>
        <b/>
        <i/>
        <sz val="10"/>
        <rFont val="Times New Roman"/>
        <family val="1"/>
      </rPr>
      <t xml:space="preserve">з них:
</t>
    </r>
    <r>
      <rPr>
        <b/>
        <sz val="10"/>
        <rFont val="Times New Roman"/>
        <family val="1"/>
      </rPr>
      <t>– отримують пенсію у відповідності із ст. 54 Закону України “Про статус і соціальний захист громдян, які постраждали внаслідок Чорнобильської катастрофи”, всього (4301+4302+4303)</t>
    </r>
  </si>
  <si>
    <t xml:space="preserve">  у тому числі:
     І група</t>
  </si>
  <si>
    <t>З них: - отримують пенсію із п'ятикратного розміру мінімальної заробітної плати (із рядка 4301)</t>
  </si>
  <si>
    <t>З них: - отримують пенсію із п'ятикратного розміру мінімальної заробітної плати (із рядка 4302)</t>
  </si>
  <si>
    <t>З них: - отримують пенсію із п'ятикратного розміру мінімальної заробітної плати (із рядка 4303)</t>
  </si>
  <si>
    <t>– за іншими законами, всього (4311+4312+4313)</t>
  </si>
  <si>
    <t>2. Пенсіонери – ліквідатори аварії на ЧАЕС у 1987-1990 роках  I категорії, всього (рядки 433+434)</t>
  </si>
  <si>
    <r>
      <rPr>
        <b/>
        <i/>
        <sz val="10"/>
        <rFont val="Times New Roman"/>
        <family val="1"/>
      </rPr>
      <t xml:space="preserve">з них:
</t>
    </r>
    <r>
      <rPr>
        <b/>
        <sz val="10"/>
        <rFont val="Times New Roman"/>
        <family val="1"/>
      </rPr>
      <t>– отримують пенсію у відповідності із ст. 54 Закону України “Про статус і соціальний захист громдян, які постраждали внаслідок Чорнобильської катастрофи”, всього (4331+4332+4333)</t>
    </r>
  </si>
  <si>
    <t>– за іншими законами, всього (4341+4342+4343)</t>
  </si>
</sst>
</file>

<file path=xl/styles.xml><?xml version="1.0" encoding="utf-8"?>
<styleSheet xmlns="http://schemas.openxmlformats.org/spreadsheetml/2006/main">
  <numFmts count="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0.0"/>
  </numFmts>
  <fonts count="12">
    <font>
      <sz val="10"/>
      <name val="Arial Cyr"/>
      <family val="0"/>
    </font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color indexed="8"/>
      <name val="Times New Roman"/>
      <family val="1"/>
    </font>
    <font>
      <sz val="12"/>
      <name val="Times New Roman"/>
      <family val="1"/>
    </font>
    <font>
      <sz val="7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0" fillId="0" borderId="0">
      <alignment/>
      <protection/>
    </xf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11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0" fillId="0" borderId="0" xfId="0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0" fillId="0" borderId="0" xfId="0" applyAlignment="1" applyProtection="1">
      <alignment/>
      <protection locked="0"/>
    </xf>
    <xf numFmtId="0" fontId="3" fillId="0" borderId="4" xfId="0" applyFont="1" applyBorder="1" applyAlignment="1" applyProtection="1">
      <alignment horizontal="center" vertical="top" wrapText="1"/>
      <protection locked="0"/>
    </xf>
    <xf numFmtId="1" fontId="3" fillId="0" borderId="3" xfId="0" applyNumberFormat="1" applyFont="1" applyBorder="1" applyAlignment="1" applyProtection="1">
      <alignment horizontal="center" vertical="top" wrapText="1"/>
      <protection locked="0"/>
    </xf>
    <xf numFmtId="1" fontId="3" fillId="0" borderId="4" xfId="0" applyNumberFormat="1" applyFont="1" applyBorder="1" applyAlignment="1" applyProtection="1">
      <alignment horizontal="center" vertical="top" wrapText="1"/>
      <protection locked="0"/>
    </xf>
    <xf numFmtId="1" fontId="3" fillId="0" borderId="5" xfId="0" applyNumberFormat="1" applyFont="1" applyBorder="1" applyAlignment="1" applyProtection="1">
      <alignment horizontal="center" vertical="top" wrapText="1"/>
      <protection locked="0"/>
    </xf>
    <xf numFmtId="0" fontId="3" fillId="0" borderId="5" xfId="0" applyFont="1" applyBorder="1" applyAlignment="1" applyProtection="1">
      <alignment horizontal="center" wrapText="1"/>
      <protection locked="0"/>
    </xf>
    <xf numFmtId="1" fontId="0" fillId="0" borderId="0" xfId="0" applyNumberFormat="1" applyAlignment="1" applyProtection="1">
      <alignment horizontal="right"/>
      <protection locked="0"/>
    </xf>
    <xf numFmtId="1" fontId="3" fillId="0" borderId="0" xfId="0" applyNumberFormat="1" applyFont="1" applyBorder="1" applyAlignment="1" applyProtection="1">
      <alignment horizontal="right" vertical="top" wrapText="1"/>
      <protection locked="0"/>
    </xf>
    <xf numFmtId="0" fontId="3" fillId="0" borderId="0" xfId="0" applyFont="1" applyBorder="1" applyAlignment="1" applyProtection="1">
      <alignment horizontal="center" wrapText="1"/>
      <protection locked="0"/>
    </xf>
    <xf numFmtId="1" fontId="3" fillId="0" borderId="0" xfId="0" applyNumberFormat="1" applyFont="1" applyBorder="1" applyAlignment="1" applyProtection="1">
      <alignment horizontal="left" vertical="top" wrapText="1"/>
      <protection locked="0"/>
    </xf>
    <xf numFmtId="0" fontId="7" fillId="0" borderId="0" xfId="0" applyFont="1" applyAlignment="1">
      <alignment wrapText="1"/>
    </xf>
    <xf numFmtId="0" fontId="7" fillId="0" borderId="0" xfId="0" applyFont="1" applyAlignment="1">
      <alignment/>
    </xf>
    <xf numFmtId="1" fontId="7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0" fontId="7" fillId="0" borderId="0" xfId="0" applyFont="1" applyAlignment="1">
      <alignment/>
    </xf>
    <xf numFmtId="1" fontId="8" fillId="0" borderId="6" xfId="0" applyNumberFormat="1" applyFont="1" applyBorder="1" applyAlignment="1">
      <alignment horizontal="left" vertical="top" wrapText="1"/>
    </xf>
    <xf numFmtId="2" fontId="8" fillId="0" borderId="6" xfId="0" applyNumberFormat="1" applyFont="1" applyBorder="1" applyAlignment="1">
      <alignment horizontal="center" vertical="top" wrapText="1"/>
    </xf>
    <xf numFmtId="0" fontId="7" fillId="0" borderId="0" xfId="0" applyFont="1" applyAlignment="1">
      <alignment horizontal="left" vertical="top" wrapText="1"/>
    </xf>
    <xf numFmtId="164" fontId="8" fillId="0" borderId="6" xfId="0" applyNumberFormat="1" applyFont="1" applyBorder="1" applyAlignment="1">
      <alignment horizontal="center" vertical="top" wrapText="1"/>
    </xf>
    <xf numFmtId="1" fontId="7" fillId="0" borderId="6" xfId="0" applyNumberFormat="1" applyFont="1" applyBorder="1" applyAlignment="1">
      <alignment horizontal="center" wrapText="1"/>
    </xf>
    <xf numFmtId="1" fontId="7" fillId="0" borderId="6" xfId="0" applyNumberFormat="1" applyFont="1" applyBorder="1" applyAlignment="1">
      <alignment horizontal="center"/>
    </xf>
    <xf numFmtId="1" fontId="7" fillId="0" borderId="0" xfId="0" applyNumberFormat="1" applyFont="1" applyAlignment="1">
      <alignment/>
    </xf>
    <xf numFmtId="0" fontId="2" fillId="0" borderId="6" xfId="0" applyFont="1" applyBorder="1" applyAlignment="1">
      <alignment wrapText="1"/>
    </xf>
    <xf numFmtId="1" fontId="9" fillId="0" borderId="6" xfId="17" applyNumberFormat="1" applyFont="1" applyFill="1" applyBorder="1" applyAlignment="1">
      <alignment horizontal="center" vertical="center" wrapText="1"/>
      <protection/>
    </xf>
    <xf numFmtId="164" fontId="9" fillId="0" borderId="6" xfId="17" applyNumberFormat="1" applyFont="1" applyFill="1" applyBorder="1" applyAlignment="1">
      <alignment horizontal="center" vertical="center" wrapText="1"/>
      <protection/>
    </xf>
    <xf numFmtId="2" fontId="9" fillId="0" borderId="6" xfId="17" applyNumberFormat="1" applyFont="1" applyFill="1" applyBorder="1" applyAlignment="1">
      <alignment horizontal="center" vertical="center" wrapText="1"/>
      <protection/>
    </xf>
    <xf numFmtId="0" fontId="9" fillId="0" borderId="6" xfId="17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wrapText="1"/>
    </xf>
    <xf numFmtId="2" fontId="2" fillId="0" borderId="0" xfId="0" applyNumberFormat="1" applyFont="1" applyAlignment="1">
      <alignment wrapText="1"/>
    </xf>
    <xf numFmtId="0" fontId="2" fillId="0" borderId="7" xfId="0" applyFont="1" applyBorder="1" applyAlignment="1">
      <alignment wrapText="1"/>
    </xf>
    <xf numFmtId="0" fontId="2" fillId="0" borderId="6" xfId="0" applyFont="1" applyBorder="1" applyAlignment="1">
      <alignment horizontal="justify" vertical="top" wrapText="1"/>
    </xf>
    <xf numFmtId="0" fontId="2" fillId="0" borderId="8" xfId="0" applyFont="1" applyBorder="1" applyAlignment="1">
      <alignment wrapText="1"/>
    </xf>
    <xf numFmtId="0" fontId="2" fillId="0" borderId="9" xfId="0" applyFont="1" applyBorder="1" applyAlignment="1">
      <alignment wrapText="1"/>
    </xf>
    <xf numFmtId="0" fontId="5" fillId="0" borderId="6" xfId="0" applyFont="1" applyBorder="1" applyAlignment="1">
      <alignment wrapText="1"/>
    </xf>
    <xf numFmtId="0" fontId="2" fillId="0" borderId="6" xfId="0" applyFont="1" applyBorder="1" applyAlignment="1">
      <alignment vertical="top" wrapText="1"/>
    </xf>
    <xf numFmtId="0" fontId="2" fillId="0" borderId="6" xfId="0" applyFont="1" applyBorder="1" applyAlignment="1">
      <alignment horizontal="left" wrapText="1"/>
    </xf>
    <xf numFmtId="0" fontId="2" fillId="0" borderId="6" xfId="0" applyFont="1" applyFill="1" applyBorder="1" applyAlignment="1">
      <alignment wrapText="1"/>
    </xf>
    <xf numFmtId="0" fontId="7" fillId="0" borderId="0" xfId="0" applyFont="1" applyFill="1" applyAlignment="1">
      <alignment/>
    </xf>
    <xf numFmtId="0" fontId="5" fillId="0" borderId="6" xfId="0" applyFont="1" applyFill="1" applyBorder="1" applyAlignment="1">
      <alignment horizontal="left" wrapText="1"/>
    </xf>
    <xf numFmtId="0" fontId="2" fillId="0" borderId="6" xfId="0" applyFont="1" applyFill="1" applyBorder="1" applyAlignment="1">
      <alignment horizontal="left" wrapText="1"/>
    </xf>
    <xf numFmtId="0" fontId="2" fillId="0" borderId="6" xfId="0" applyNumberFormat="1" applyFont="1" applyBorder="1" applyAlignment="1">
      <alignment wrapText="1"/>
    </xf>
    <xf numFmtId="0" fontId="5" fillId="0" borderId="6" xfId="0" applyFont="1" applyBorder="1" applyAlignment="1">
      <alignment horizontal="left" wrapText="1"/>
    </xf>
    <xf numFmtId="0" fontId="2" fillId="0" borderId="6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horizontal="left" wrapText="1"/>
    </xf>
    <xf numFmtId="0" fontId="2" fillId="0" borderId="8" xfId="0" applyFont="1" applyFill="1" applyBorder="1" applyAlignment="1">
      <alignment wrapText="1"/>
    </xf>
    <xf numFmtId="0" fontId="2" fillId="2" borderId="6" xfId="0" applyFont="1" applyFill="1" applyBorder="1" applyAlignment="1">
      <alignment horizontal="justify" vertical="top" wrapText="1"/>
    </xf>
    <xf numFmtId="0" fontId="2" fillId="2" borderId="6" xfId="0" applyFont="1" applyFill="1" applyBorder="1" applyAlignment="1">
      <alignment vertical="top" wrapText="1"/>
    </xf>
    <xf numFmtId="0" fontId="2" fillId="0" borderId="6" xfId="0" applyFont="1" applyBorder="1" applyAlignment="1">
      <alignment vertical="center" wrapText="1"/>
    </xf>
    <xf numFmtId="1" fontId="2" fillId="0" borderId="6" xfId="0" applyNumberFormat="1" applyFont="1" applyBorder="1" applyAlignment="1">
      <alignment wrapText="1"/>
    </xf>
    <xf numFmtId="164" fontId="2" fillId="0" borderId="6" xfId="0" applyNumberFormat="1" applyFont="1" applyBorder="1" applyAlignment="1">
      <alignment wrapText="1"/>
    </xf>
    <xf numFmtId="2" fontId="2" fillId="0" borderId="6" xfId="0" applyNumberFormat="1" applyFont="1" applyBorder="1" applyAlignment="1">
      <alignment wrapText="1"/>
    </xf>
    <xf numFmtId="0" fontId="2" fillId="0" borderId="6" xfId="0" applyFont="1" applyBorder="1" applyAlignment="1">
      <alignment horizontal="right" wrapText="1"/>
    </xf>
    <xf numFmtId="0" fontId="2" fillId="0" borderId="9" xfId="0" applyFont="1" applyBorder="1" applyAlignment="1">
      <alignment horizontal="left" wrapText="1"/>
    </xf>
    <xf numFmtId="0" fontId="2" fillId="0" borderId="8" xfId="0" applyFont="1" applyFill="1" applyBorder="1" applyAlignment="1">
      <alignment vertical="center" wrapText="1"/>
    </xf>
    <xf numFmtId="0" fontId="5" fillId="0" borderId="7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5" fillId="0" borderId="7" xfId="0" applyFont="1" applyBorder="1" applyAlignment="1">
      <alignment horizontal="left" wrapText="1"/>
    </xf>
    <xf numFmtId="164" fontId="3" fillId="0" borderId="0" xfId="0" applyNumberFormat="1" applyFont="1" applyAlignment="1">
      <alignment wrapText="1"/>
    </xf>
    <xf numFmtId="2" fontId="3" fillId="0" borderId="0" xfId="0" applyNumberFormat="1" applyFont="1" applyAlignment="1">
      <alignment wrapText="1"/>
    </xf>
    <xf numFmtId="0" fontId="3" fillId="0" borderId="0" xfId="0" applyFont="1" applyAlignment="1">
      <alignment wrapText="1"/>
    </xf>
    <xf numFmtId="164" fontId="10" fillId="0" borderId="0" xfId="0" applyNumberFormat="1" applyFont="1" applyAlignment="1">
      <alignment/>
    </xf>
    <xf numFmtId="0" fontId="10" fillId="0" borderId="0" xfId="0" applyFont="1" applyAlignment="1">
      <alignment wrapText="1"/>
    </xf>
    <xf numFmtId="0" fontId="10" fillId="0" borderId="0" xfId="0" applyFont="1" applyAlignment="1">
      <alignment/>
    </xf>
    <xf numFmtId="1" fontId="10" fillId="0" borderId="0" xfId="0" applyNumberFormat="1" applyFont="1" applyAlignment="1">
      <alignment/>
    </xf>
    <xf numFmtId="2" fontId="10" fillId="0" borderId="0" xfId="0" applyNumberFormat="1" applyFont="1" applyAlignment="1">
      <alignment/>
    </xf>
    <xf numFmtId="4" fontId="7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0" fontId="11" fillId="0" borderId="0" xfId="0" applyFont="1" applyAlignment="1">
      <alignment horizontal="left" vertical="center"/>
    </xf>
    <xf numFmtId="1" fontId="7" fillId="0" borderId="0" xfId="0" applyNumberFormat="1" applyFont="1" applyAlignment="1">
      <alignment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 indent="15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49" fontId="4" fillId="0" borderId="0" xfId="0" applyNumberFormat="1" applyFont="1" applyBorder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 indent="1"/>
    </xf>
    <xf numFmtId="0" fontId="3" fillId="0" borderId="2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2" fillId="0" borderId="5" xfId="0" applyFont="1" applyBorder="1" applyAlignment="1" applyProtection="1">
      <alignment vertical="top" wrapText="1"/>
      <protection locked="0"/>
    </xf>
    <xf numFmtId="0" fontId="5" fillId="0" borderId="5" xfId="0" applyFont="1" applyBorder="1" applyAlignment="1" applyProtection="1">
      <alignment vertical="top" wrapText="1"/>
      <protection locked="0"/>
    </xf>
    <xf numFmtId="0" fontId="3" fillId="0" borderId="5" xfId="0" applyFont="1" applyBorder="1" applyAlignment="1" applyProtection="1">
      <alignment vertical="top" wrapText="1"/>
      <protection locked="0"/>
    </xf>
    <xf numFmtId="0" fontId="6" fillId="0" borderId="5" xfId="0" applyFont="1" applyBorder="1" applyAlignment="1" applyProtection="1">
      <alignment vertical="top" wrapText="1"/>
      <protection locked="0"/>
    </xf>
    <xf numFmtId="0" fontId="3" fillId="0" borderId="5" xfId="0" applyFont="1" applyBorder="1" applyAlignment="1" applyProtection="1">
      <alignment horizontal="center" vertical="top" wrapText="1"/>
      <protection locked="0"/>
    </xf>
    <xf numFmtId="0" fontId="3" fillId="0" borderId="13" xfId="0" applyFont="1" applyBorder="1" applyAlignment="1" applyProtection="1">
      <alignment/>
      <protection locked="0"/>
    </xf>
    <xf numFmtId="0" fontId="8" fillId="0" borderId="6" xfId="0" applyFont="1" applyBorder="1" applyAlignment="1">
      <alignment horizontal="left" vertical="top" wrapText="1"/>
    </xf>
    <xf numFmtId="164" fontId="8" fillId="0" borderId="6" xfId="0" applyNumberFormat="1" applyFont="1" applyBorder="1" applyAlignment="1">
      <alignment horizontal="left" vertical="top" wrapText="1"/>
    </xf>
    <xf numFmtId="2" fontId="8" fillId="0" borderId="6" xfId="0" applyNumberFormat="1" applyFont="1" applyBorder="1" applyAlignment="1">
      <alignment horizontal="center" vertical="top" wrapText="1"/>
    </xf>
    <xf numFmtId="4" fontId="8" fillId="0" borderId="6" xfId="0" applyNumberFormat="1" applyFont="1" applyBorder="1" applyAlignment="1">
      <alignment horizontal="center" vertical="top" wrapText="1"/>
    </xf>
    <xf numFmtId="1" fontId="8" fillId="0" borderId="6" xfId="0" applyNumberFormat="1" applyFont="1" applyBorder="1" applyAlignment="1">
      <alignment horizontal="center" vertical="top" wrapText="1"/>
    </xf>
    <xf numFmtId="164" fontId="8" fillId="0" borderId="6" xfId="0" applyNumberFormat="1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wrapText="1"/>
    </xf>
    <xf numFmtId="0" fontId="3" fillId="0" borderId="6" xfId="0" applyFont="1" applyBorder="1" applyAlignment="1">
      <alignment wrapText="1"/>
    </xf>
    <xf numFmtId="0" fontId="10" fillId="0" borderId="0" xfId="0" applyFont="1" applyBorder="1" applyAlignment="1">
      <alignment horizontal="center" wrapText="1"/>
    </xf>
    <xf numFmtId="164" fontId="10" fillId="0" borderId="0" xfId="0" applyNumberFormat="1" applyFont="1" applyBorder="1" applyAlignment="1">
      <alignment horizontal="left" wrapText="1"/>
    </xf>
  </cellXfs>
  <cellStyles count="7">
    <cellStyle name="Normal" xfId="0"/>
    <cellStyle name="Currency" xfId="15"/>
    <cellStyle name="Currency [0]" xfId="16"/>
    <cellStyle name="Обычный_6pf" xfId="17"/>
    <cellStyle name="Percent" xfId="18"/>
    <cellStyle name="Comma" xfId="19"/>
    <cellStyle name="Comma [0]" xfId="20"/>
  </cellStyles>
  <dxfs count="2">
    <dxf>
      <fill>
        <patternFill patternType="solid">
          <fgColor rgb="FF33CCCC"/>
          <bgColor rgb="FF00FF00"/>
        </patternFill>
      </fill>
      <border/>
    </dxf>
    <dxf>
      <fill>
        <patternFill patternType="solid">
          <fgColor rgb="FF993300"/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workbookViewId="0" topLeftCell="A1">
      <selection activeCell="L24" sqref="L24"/>
    </sheetView>
  </sheetViews>
  <sheetFormatPr defaultColWidth="9.00390625" defaultRowHeight="12.75"/>
  <cols>
    <col min="1" max="1" width="7.125" style="0" customWidth="1"/>
    <col min="2" max="2" width="8.75390625" style="0" customWidth="1"/>
    <col min="3" max="3" width="5.75390625" style="0" customWidth="1"/>
    <col min="4" max="4" width="10.75390625" style="0" customWidth="1"/>
    <col min="5" max="5" width="8.00390625" style="0" customWidth="1"/>
    <col min="6" max="7" width="11.875" style="0" customWidth="1"/>
    <col min="8" max="8" width="9.00390625" style="0" customWidth="1"/>
    <col min="9" max="9" width="6.125" style="0" customWidth="1"/>
    <col min="10" max="16384" width="8.375" style="0" customWidth="1"/>
  </cols>
  <sheetData>
    <row r="1" spans="1:7" ht="12.75">
      <c r="A1" s="86" t="s">
        <v>269</v>
      </c>
      <c r="B1" s="86"/>
      <c r="C1" s="86"/>
      <c r="D1" s="86"/>
      <c r="E1" s="86"/>
      <c r="F1" s="86"/>
      <c r="G1" s="86"/>
    </row>
    <row r="2" ht="12.75">
      <c r="A2" s="1"/>
    </row>
    <row r="3" spans="1:7" ht="35.25" customHeight="1">
      <c r="A3" s="87" t="s">
        <v>270</v>
      </c>
      <c r="B3" s="87"/>
      <c r="C3" s="87"/>
      <c r="D3" s="87"/>
      <c r="E3" s="87"/>
      <c r="F3" s="87"/>
      <c r="G3" s="87"/>
    </row>
    <row r="4" spans="2:5" ht="15.75" customHeight="1">
      <c r="B4" s="2"/>
      <c r="C4" s="3" t="s">
        <v>271</v>
      </c>
      <c r="D4" s="88" t="s">
        <v>272</v>
      </c>
      <c r="E4" s="88"/>
    </row>
    <row r="5" ht="16.5" customHeight="1">
      <c r="A5" s="4"/>
    </row>
    <row r="6" spans="1:9" ht="26.25" customHeight="1">
      <c r="A6" s="89" t="s">
        <v>273</v>
      </c>
      <c r="B6" s="89"/>
      <c r="C6" s="89"/>
      <c r="D6" s="89"/>
      <c r="E6" s="89"/>
      <c r="F6" s="5" t="s">
        <v>274</v>
      </c>
      <c r="G6" s="90" t="s">
        <v>275</v>
      </c>
      <c r="H6" s="90"/>
      <c r="I6" s="90"/>
    </row>
    <row r="7" ht="2.25" customHeight="1" hidden="1"/>
    <row r="8" spans="1:9" ht="12.75" customHeight="1">
      <c r="A8" s="91" t="s">
        <v>276</v>
      </c>
      <c r="B8" s="91"/>
      <c r="C8" s="91"/>
      <c r="D8" s="91"/>
      <c r="E8" s="91"/>
      <c r="F8" s="6"/>
      <c r="G8" s="92" t="s">
        <v>277</v>
      </c>
      <c r="H8" s="92"/>
      <c r="I8" s="92"/>
    </row>
    <row r="9" spans="1:9" ht="12.75" customHeight="1">
      <c r="A9" s="93" t="s">
        <v>278</v>
      </c>
      <c r="B9" s="93"/>
      <c r="C9" s="93"/>
      <c r="D9" s="93"/>
      <c r="E9" s="93"/>
      <c r="F9" s="7" t="s">
        <v>279</v>
      </c>
      <c r="G9" s="92"/>
      <c r="H9" s="92"/>
      <c r="I9" s="92"/>
    </row>
    <row r="10" spans="1:9" ht="26.25" customHeight="1">
      <c r="A10" s="94" t="s">
        <v>280</v>
      </c>
      <c r="B10" s="94"/>
      <c r="C10" s="94"/>
      <c r="D10" s="94"/>
      <c r="E10" s="94"/>
      <c r="F10" s="8" t="s">
        <v>281</v>
      </c>
      <c r="G10" s="92"/>
      <c r="H10" s="92"/>
      <c r="I10" s="92"/>
    </row>
    <row r="11" spans="1:9" ht="12.75" customHeight="1">
      <c r="A11" s="91" t="s">
        <v>282</v>
      </c>
      <c r="B11" s="91"/>
      <c r="C11" s="91"/>
      <c r="D11" s="91"/>
      <c r="E11" s="91"/>
      <c r="F11" s="9"/>
      <c r="G11" s="92"/>
      <c r="H11" s="92"/>
      <c r="I11" s="92"/>
    </row>
    <row r="12" spans="1:7" ht="13.5" customHeight="1">
      <c r="A12" s="95" t="s">
        <v>283</v>
      </c>
      <c r="B12" s="95"/>
      <c r="C12" s="95"/>
      <c r="D12" s="95"/>
      <c r="E12" s="95"/>
      <c r="F12" s="7" t="s">
        <v>281</v>
      </c>
      <c r="G12" s="10"/>
    </row>
    <row r="13" spans="1:9" ht="51.75" customHeight="1">
      <c r="A13" s="96" t="s">
        <v>284</v>
      </c>
      <c r="B13" s="96"/>
      <c r="C13" s="96"/>
      <c r="D13" s="96"/>
      <c r="E13" s="96"/>
      <c r="F13" s="7" t="s">
        <v>281</v>
      </c>
      <c r="G13" s="10"/>
      <c r="H13" s="11" t="s">
        <v>285</v>
      </c>
      <c r="I13" s="11" t="s">
        <v>286</v>
      </c>
    </row>
    <row r="14" spans="1:7" ht="12.75" customHeight="1">
      <c r="A14" s="91" t="s">
        <v>287</v>
      </c>
      <c r="B14" s="91"/>
      <c r="C14" s="91"/>
      <c r="D14" s="91"/>
      <c r="E14" s="91"/>
      <c r="F14" s="9"/>
      <c r="G14" s="10"/>
    </row>
    <row r="15" spans="1:7" ht="13.5" customHeight="1">
      <c r="A15" s="96" t="s">
        <v>288</v>
      </c>
      <c r="B15" s="96"/>
      <c r="C15" s="96"/>
      <c r="D15" s="96"/>
      <c r="E15" s="96"/>
      <c r="F15" s="8" t="s">
        <v>289</v>
      </c>
      <c r="G15" s="10"/>
    </row>
    <row r="16" ht="13.5" customHeight="1">
      <c r="A16" s="1"/>
    </row>
    <row r="17" spans="1:9" s="12" customFormat="1" ht="13.5" customHeight="1">
      <c r="A17" s="97" t="s">
        <v>290</v>
      </c>
      <c r="B17" s="97"/>
      <c r="C17" s="97"/>
      <c r="D17" s="97"/>
      <c r="E17" s="97"/>
      <c r="F17" s="97"/>
      <c r="G17" s="97"/>
      <c r="H17" s="97"/>
      <c r="I17" s="97"/>
    </row>
    <row r="18" spans="1:9" s="12" customFormat="1" ht="14.25" customHeight="1">
      <c r="A18" s="98" t="s">
        <v>291</v>
      </c>
      <c r="B18" s="98"/>
      <c r="C18" s="98"/>
      <c r="D18" s="98"/>
      <c r="E18" s="98"/>
      <c r="F18" s="98"/>
      <c r="G18" s="98"/>
      <c r="H18" s="98"/>
      <c r="I18" s="98"/>
    </row>
    <row r="19" spans="1:9" s="12" customFormat="1" ht="13.5" customHeight="1">
      <c r="A19" s="99"/>
      <c r="B19" s="99"/>
      <c r="C19" s="99"/>
      <c r="D19" s="99"/>
      <c r="E19" s="99"/>
      <c r="F19" s="99"/>
      <c r="G19" s="99"/>
      <c r="H19" s="99"/>
      <c r="I19" s="99"/>
    </row>
    <row r="20" spans="1:9" s="12" customFormat="1" ht="13.5" customHeight="1">
      <c r="A20" s="97" t="s">
        <v>292</v>
      </c>
      <c r="B20" s="97"/>
      <c r="C20" s="97"/>
      <c r="D20" s="97"/>
      <c r="E20" s="97"/>
      <c r="F20" s="97"/>
      <c r="G20" s="97"/>
      <c r="H20" s="97"/>
      <c r="I20" s="97"/>
    </row>
    <row r="21" spans="1:9" s="12" customFormat="1" ht="13.5" customHeight="1">
      <c r="A21" s="100" t="s">
        <v>293</v>
      </c>
      <c r="B21" s="100"/>
      <c r="C21" s="100"/>
      <c r="D21" s="100"/>
      <c r="E21" s="100"/>
      <c r="F21" s="100"/>
      <c r="G21" s="100"/>
      <c r="H21" s="100"/>
      <c r="I21" s="100"/>
    </row>
    <row r="22" spans="1:9" s="12" customFormat="1" ht="13.5" customHeight="1">
      <c r="A22" s="99"/>
      <c r="B22" s="99"/>
      <c r="C22" s="99"/>
      <c r="D22" s="99"/>
      <c r="E22" s="99"/>
      <c r="F22" s="99"/>
      <c r="G22" s="99"/>
      <c r="H22" s="99"/>
      <c r="I22" s="99"/>
    </row>
    <row r="23" spans="1:9" s="12" customFormat="1" ht="13.5" customHeight="1">
      <c r="A23" s="101" t="s">
        <v>294</v>
      </c>
      <c r="B23" s="101" t="s">
        <v>295</v>
      </c>
      <c r="C23" s="101"/>
      <c r="D23" s="101"/>
      <c r="E23" s="101"/>
      <c r="F23" s="101"/>
      <c r="G23" s="101"/>
      <c r="H23" s="101"/>
      <c r="I23" s="101"/>
    </row>
    <row r="24" spans="1:9" s="12" customFormat="1" ht="67.5" customHeight="1">
      <c r="A24" s="101"/>
      <c r="B24" s="13" t="s">
        <v>296</v>
      </c>
      <c r="C24" s="13" t="s">
        <v>297</v>
      </c>
      <c r="D24" s="13" t="s">
        <v>298</v>
      </c>
      <c r="E24" s="13" t="s">
        <v>299</v>
      </c>
      <c r="F24" s="13" t="s">
        <v>300</v>
      </c>
      <c r="G24" s="13" t="s">
        <v>301</v>
      </c>
      <c r="H24" s="13"/>
      <c r="I24" s="13" t="s">
        <v>302</v>
      </c>
    </row>
    <row r="25" spans="1:9" s="18" customFormat="1" ht="13.5" customHeight="1">
      <c r="A25" s="14">
        <v>1</v>
      </c>
      <c r="B25" s="15">
        <v>2</v>
      </c>
      <c r="C25" s="16">
        <v>3</v>
      </c>
      <c r="D25" s="17">
        <v>4</v>
      </c>
      <c r="E25" s="16">
        <v>5</v>
      </c>
      <c r="F25" s="16">
        <v>6</v>
      </c>
      <c r="G25" s="15">
        <v>7</v>
      </c>
      <c r="H25" s="15">
        <v>8</v>
      </c>
      <c r="I25" s="15">
        <v>9</v>
      </c>
    </row>
    <row r="26" spans="1:9" s="18" customFormat="1" ht="13.5" customHeight="1">
      <c r="A26" s="19"/>
      <c r="B26" s="19">
        <v>231390940</v>
      </c>
      <c r="C26" s="19" t="s">
        <v>303</v>
      </c>
      <c r="D26" s="20"/>
      <c r="E26" s="19">
        <v>31</v>
      </c>
      <c r="F26" s="19">
        <v>420</v>
      </c>
      <c r="G26" s="19">
        <v>2784</v>
      </c>
      <c r="H26" s="19"/>
      <c r="I26" s="21"/>
    </row>
    <row r="27" spans="1:6" s="12" customFormat="1" ht="12.75">
      <c r="A27" s="102" t="s">
        <v>304</v>
      </c>
      <c r="B27" s="102"/>
      <c r="C27" s="102"/>
      <c r="D27" s="102"/>
      <c r="E27" s="102"/>
      <c r="F27" s="102"/>
    </row>
    <row r="28" s="12" customFormat="1" ht="12.75"/>
  </sheetData>
  <sheetProtection selectLockedCells="1" selectUnlockedCells="1"/>
  <mergeCells count="23">
    <mergeCell ref="A27:F27"/>
    <mergeCell ref="A21:I21"/>
    <mergeCell ref="A22:I22"/>
    <mergeCell ref="A23:A24"/>
    <mergeCell ref="B23:I23"/>
    <mergeCell ref="A17:I17"/>
    <mergeCell ref="A18:I18"/>
    <mergeCell ref="A19:I19"/>
    <mergeCell ref="A20:I20"/>
    <mergeCell ref="A12:E12"/>
    <mergeCell ref="A13:E13"/>
    <mergeCell ref="A14:E14"/>
    <mergeCell ref="A15:E15"/>
    <mergeCell ref="A8:E8"/>
    <mergeCell ref="G8:I11"/>
    <mergeCell ref="A9:E9"/>
    <mergeCell ref="A10:E10"/>
    <mergeCell ref="A11:E11"/>
    <mergeCell ref="A1:G1"/>
    <mergeCell ref="A3:G3"/>
    <mergeCell ref="D4:E4"/>
    <mergeCell ref="A6:E6"/>
    <mergeCell ref="G6:I6"/>
  </mergeCells>
  <printOptions/>
  <pageMargins left="0.5902777777777778" right="0.39375" top="0.39375" bottom="0.3937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R588"/>
  <sheetViews>
    <sheetView tabSelected="1" zoomScaleSheetLayoutView="100" workbookViewId="0" topLeftCell="A1">
      <selection activeCell="A572" sqref="A572"/>
    </sheetView>
  </sheetViews>
  <sheetFormatPr defaultColWidth="9.00390625" defaultRowHeight="11.25" customHeight="1"/>
  <cols>
    <col min="1" max="1" width="34.625" style="22" customWidth="1"/>
    <col min="2" max="2" width="5.75390625" style="23" customWidth="1"/>
    <col min="3" max="3" width="9.375" style="24" customWidth="1"/>
    <col min="4" max="4" width="11.375" style="25" customWidth="1"/>
    <col min="5" max="5" width="11.875" style="25" customWidth="1"/>
    <col min="6" max="6" width="11.75390625" style="25" customWidth="1"/>
    <col min="7" max="7" width="17.375" style="25" customWidth="1"/>
    <col min="8" max="8" width="14.75390625" style="25" customWidth="1"/>
    <col min="9" max="9" width="15.25390625" style="25" customWidth="1"/>
    <col min="10" max="10" width="11.625" style="26" customWidth="1"/>
    <col min="11" max="11" width="12.125" style="26" customWidth="1"/>
    <col min="12" max="12" width="9.875" style="26" customWidth="1"/>
    <col min="13" max="15" width="10.375" style="26" customWidth="1"/>
    <col min="16" max="16" width="15.625" style="23" customWidth="1"/>
    <col min="17" max="17" width="15.625" style="25" customWidth="1"/>
    <col min="18" max="18" width="15.625" style="26" customWidth="1"/>
    <col min="19" max="16384" width="15.625" style="27" customWidth="1"/>
  </cols>
  <sheetData>
    <row r="2" spans="1:18" s="30" customFormat="1" ht="12.75" customHeight="1">
      <c r="A2" s="103"/>
      <c r="B2" s="103" t="s">
        <v>305</v>
      </c>
      <c r="C2" s="28"/>
      <c r="D2" s="104" t="s">
        <v>306</v>
      </c>
      <c r="E2" s="104"/>
      <c r="F2" s="104"/>
      <c r="G2" s="104"/>
      <c r="H2" s="104"/>
      <c r="I2" s="104"/>
      <c r="J2" s="105" t="s">
        <v>307</v>
      </c>
      <c r="K2" s="105"/>
      <c r="L2" s="105"/>
      <c r="M2" s="105"/>
      <c r="N2" s="105"/>
      <c r="O2" s="105"/>
      <c r="P2" s="106" t="s">
        <v>308</v>
      </c>
      <c r="Q2" s="106"/>
      <c r="R2" s="106"/>
    </row>
    <row r="3" spans="1:18" s="30" customFormat="1" ht="32.25" customHeight="1">
      <c r="A3" s="103"/>
      <c r="B3" s="103"/>
      <c r="C3" s="107" t="s">
        <v>309</v>
      </c>
      <c r="D3" s="108" t="s">
        <v>310</v>
      </c>
      <c r="E3" s="108"/>
      <c r="F3" s="108" t="s">
        <v>311</v>
      </c>
      <c r="G3" s="108" t="s">
        <v>312</v>
      </c>
      <c r="H3" s="108" t="s">
        <v>313</v>
      </c>
      <c r="I3" s="108" t="s">
        <v>314</v>
      </c>
      <c r="J3" s="105" t="s">
        <v>310</v>
      </c>
      <c r="K3" s="105"/>
      <c r="L3" s="105" t="s">
        <v>311</v>
      </c>
      <c r="M3" s="105" t="s">
        <v>312</v>
      </c>
      <c r="N3" s="105" t="s">
        <v>313</v>
      </c>
      <c r="O3" s="105" t="s">
        <v>314</v>
      </c>
      <c r="P3" s="106" t="s">
        <v>315</v>
      </c>
      <c r="Q3" s="108" t="s">
        <v>316</v>
      </c>
      <c r="R3" s="105" t="s">
        <v>317</v>
      </c>
    </row>
    <row r="4" spans="1:18" s="30" customFormat="1" ht="152.25" customHeight="1">
      <c r="A4" s="103"/>
      <c r="B4" s="103"/>
      <c r="C4" s="107"/>
      <c r="D4" s="31" t="s">
        <v>318</v>
      </c>
      <c r="E4" s="31" t="s">
        <v>319</v>
      </c>
      <c r="F4" s="108"/>
      <c r="G4" s="108"/>
      <c r="H4" s="108"/>
      <c r="I4" s="108"/>
      <c r="J4" s="29" t="s">
        <v>318</v>
      </c>
      <c r="K4" s="29" t="s">
        <v>319</v>
      </c>
      <c r="L4" s="105"/>
      <c r="M4" s="105"/>
      <c r="N4" s="105"/>
      <c r="O4" s="105"/>
      <c r="P4" s="106"/>
      <c r="Q4" s="108"/>
      <c r="R4" s="105"/>
    </row>
    <row r="5" spans="1:18" s="34" customFormat="1" ht="11.25" customHeight="1">
      <c r="A5" s="32" t="s">
        <v>320</v>
      </c>
      <c r="B5" s="33" t="s">
        <v>321</v>
      </c>
      <c r="C5" s="33">
        <v>1</v>
      </c>
      <c r="D5" s="33">
        <v>2</v>
      </c>
      <c r="E5" s="33">
        <v>3</v>
      </c>
      <c r="F5" s="33">
        <v>4</v>
      </c>
      <c r="G5" s="33">
        <v>5</v>
      </c>
      <c r="H5" s="33">
        <v>6</v>
      </c>
      <c r="I5" s="33">
        <v>7</v>
      </c>
      <c r="J5" s="33">
        <v>8</v>
      </c>
      <c r="K5" s="33">
        <v>9</v>
      </c>
      <c r="L5" s="33">
        <v>10</v>
      </c>
      <c r="M5" s="33">
        <v>11</v>
      </c>
      <c r="N5" s="33">
        <v>12</v>
      </c>
      <c r="O5" s="33">
        <v>13</v>
      </c>
      <c r="P5" s="33">
        <v>14</v>
      </c>
      <c r="Q5" s="33">
        <v>15</v>
      </c>
      <c r="R5" s="33">
        <v>16</v>
      </c>
    </row>
    <row r="6" spans="1:18" ht="51">
      <c r="A6" s="35" t="s">
        <v>322</v>
      </c>
      <c r="B6" s="35">
        <v>1</v>
      </c>
      <c r="C6" s="36">
        <v>301287</v>
      </c>
      <c r="D6" s="37">
        <v>822705.3</v>
      </c>
      <c r="E6" s="37">
        <v>628585.4</v>
      </c>
      <c r="F6" s="37">
        <v>860164.4</v>
      </c>
      <c r="G6" s="37">
        <v>869245.9</v>
      </c>
      <c r="H6" s="37">
        <v>871151.6</v>
      </c>
      <c r="I6" s="37">
        <v>912459.2</v>
      </c>
      <c r="J6" s="38">
        <v>2730.64</v>
      </c>
      <c r="K6" s="38">
        <v>2086.33</v>
      </c>
      <c r="L6" s="38">
        <v>2854.97</v>
      </c>
      <c r="M6" s="38">
        <v>2885.11</v>
      </c>
      <c r="N6" s="38">
        <v>2891.43</v>
      </c>
      <c r="O6" s="38">
        <v>3028.54</v>
      </c>
      <c r="P6" s="39">
        <v>8204</v>
      </c>
      <c r="Q6" s="37">
        <v>25163.3</v>
      </c>
      <c r="R6" s="38">
        <v>3067.2</v>
      </c>
    </row>
    <row r="7" spans="1:18" ht="12.75">
      <c r="A7" s="35" t="s">
        <v>323</v>
      </c>
      <c r="B7" s="35">
        <v>2</v>
      </c>
      <c r="C7" s="36">
        <v>192531</v>
      </c>
      <c r="D7" s="37">
        <v>502119.1</v>
      </c>
      <c r="E7" s="37">
        <v>353334.1</v>
      </c>
      <c r="F7" s="37">
        <v>521017.8</v>
      </c>
      <c r="G7" s="37">
        <v>522315.8</v>
      </c>
      <c r="H7" s="37">
        <v>522636.4</v>
      </c>
      <c r="I7" s="37">
        <v>551213.6</v>
      </c>
      <c r="J7" s="38">
        <v>2607.99</v>
      </c>
      <c r="K7" s="38">
        <v>1835.21</v>
      </c>
      <c r="L7" s="38">
        <v>2706.15</v>
      </c>
      <c r="M7" s="38">
        <v>2712.89</v>
      </c>
      <c r="N7" s="38">
        <v>2714.56</v>
      </c>
      <c r="O7" s="38">
        <v>2862.99</v>
      </c>
      <c r="P7" s="39">
        <v>4055</v>
      </c>
      <c r="Q7" s="37">
        <v>12461.8</v>
      </c>
      <c r="R7" s="38">
        <v>3073.19</v>
      </c>
    </row>
    <row r="8" spans="1:18" ht="12.75">
      <c r="A8" s="35" t="s">
        <v>324</v>
      </c>
      <c r="B8" s="35">
        <v>3</v>
      </c>
      <c r="C8" s="36">
        <v>31740</v>
      </c>
      <c r="D8" s="37">
        <v>64333.8</v>
      </c>
      <c r="E8" s="37">
        <v>46124.6</v>
      </c>
      <c r="F8" s="37">
        <v>76050</v>
      </c>
      <c r="G8" s="37">
        <v>76926.7</v>
      </c>
      <c r="H8" s="37">
        <v>76952</v>
      </c>
      <c r="I8" s="37">
        <v>82840.3</v>
      </c>
      <c r="J8" s="38">
        <v>2026.9</v>
      </c>
      <c r="K8" s="38">
        <v>1453.2</v>
      </c>
      <c r="L8" s="38">
        <v>2396.03</v>
      </c>
      <c r="M8" s="38">
        <v>2423.65</v>
      </c>
      <c r="N8" s="38">
        <v>2424.45</v>
      </c>
      <c r="O8" s="38">
        <v>2609.97</v>
      </c>
      <c r="P8" s="39">
        <v>941</v>
      </c>
      <c r="Q8" s="37">
        <v>2185.4</v>
      </c>
      <c r="R8" s="38">
        <v>2322.42</v>
      </c>
    </row>
    <row r="9" spans="1:18" ht="63.75">
      <c r="A9" s="35" t="s">
        <v>325</v>
      </c>
      <c r="B9" s="35">
        <v>4</v>
      </c>
      <c r="C9" s="36">
        <v>140342</v>
      </c>
      <c r="D9" s="37">
        <v>352419.3</v>
      </c>
      <c r="E9" s="37">
        <v>247496.1</v>
      </c>
      <c r="F9" s="37">
        <v>370022.7</v>
      </c>
      <c r="G9" s="37">
        <v>374236.1</v>
      </c>
      <c r="H9" s="37">
        <v>375240.2</v>
      </c>
      <c r="I9" s="37">
        <v>396663.5</v>
      </c>
      <c r="J9" s="38">
        <v>2511.15</v>
      </c>
      <c r="K9" s="38">
        <v>1763.52</v>
      </c>
      <c r="L9" s="38">
        <v>2636.58</v>
      </c>
      <c r="M9" s="38">
        <v>2666.6</v>
      </c>
      <c r="N9" s="38">
        <v>2673.76</v>
      </c>
      <c r="O9" s="38">
        <v>2826.41</v>
      </c>
      <c r="P9" s="39">
        <v>3579</v>
      </c>
      <c r="Q9" s="37">
        <v>9767.2</v>
      </c>
      <c r="R9" s="38">
        <v>2729.03</v>
      </c>
    </row>
    <row r="10" spans="1:18" ht="14.25" customHeight="1">
      <c r="A10" s="109" t="s">
        <v>326</v>
      </c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40"/>
      <c r="Q10" s="41"/>
      <c r="R10" s="42"/>
    </row>
    <row r="11" spans="1:18" ht="38.25">
      <c r="A11" s="35" t="s">
        <v>327</v>
      </c>
      <c r="B11" s="35">
        <v>5</v>
      </c>
      <c r="C11" s="36">
        <v>290885</v>
      </c>
      <c r="D11" s="37">
        <v>772737.7</v>
      </c>
      <c r="E11" s="37">
        <v>584873</v>
      </c>
      <c r="F11" s="37">
        <v>806768.6</v>
      </c>
      <c r="G11" s="37">
        <v>810756.2</v>
      </c>
      <c r="H11" s="37">
        <v>812661.9</v>
      </c>
      <c r="I11" s="37">
        <v>851965.8</v>
      </c>
      <c r="J11" s="38">
        <v>2656.51</v>
      </c>
      <c r="K11" s="38">
        <v>2010.67</v>
      </c>
      <c r="L11" s="38">
        <v>2773.5</v>
      </c>
      <c r="M11" s="38">
        <v>2787.21</v>
      </c>
      <c r="N11" s="38">
        <v>2793.76</v>
      </c>
      <c r="O11" s="38">
        <v>2928.87</v>
      </c>
      <c r="P11" s="39">
        <v>8126</v>
      </c>
      <c r="Q11" s="37">
        <v>23893.5</v>
      </c>
      <c r="R11" s="38">
        <v>2940.38</v>
      </c>
    </row>
    <row r="12" spans="1:18" ht="38.25">
      <c r="A12" s="35" t="s">
        <v>328</v>
      </c>
      <c r="B12" s="35">
        <v>6</v>
      </c>
      <c r="C12" s="36">
        <v>234279</v>
      </c>
      <c r="D12" s="37">
        <v>675338.5</v>
      </c>
      <c r="E12" s="37">
        <v>511669.1</v>
      </c>
      <c r="F12" s="37">
        <v>685420.5</v>
      </c>
      <c r="G12" s="37">
        <v>687718</v>
      </c>
      <c r="H12" s="37">
        <v>689388.7</v>
      </c>
      <c r="I12" s="37">
        <v>719020.7</v>
      </c>
      <c r="J12" s="38">
        <v>2882.62</v>
      </c>
      <c r="K12" s="38">
        <v>2184.02</v>
      </c>
      <c r="L12" s="38">
        <v>2925.66</v>
      </c>
      <c r="M12" s="38">
        <v>2935.47</v>
      </c>
      <c r="N12" s="38">
        <v>2942.6</v>
      </c>
      <c r="O12" s="38">
        <v>3069.08</v>
      </c>
      <c r="P12" s="39">
        <v>5681</v>
      </c>
      <c r="Q12" s="37">
        <v>18329.3</v>
      </c>
      <c r="R12" s="38">
        <v>3226.42</v>
      </c>
    </row>
    <row r="13" spans="1:18" ht="38.25">
      <c r="A13" s="35" t="s">
        <v>329</v>
      </c>
      <c r="B13" s="35">
        <v>7</v>
      </c>
      <c r="C13" s="36">
        <v>10</v>
      </c>
      <c r="D13" s="37">
        <v>8.9</v>
      </c>
      <c r="E13" s="37">
        <v>4.8</v>
      </c>
      <c r="F13" s="37">
        <v>10.7</v>
      </c>
      <c r="G13" s="37">
        <v>10.7</v>
      </c>
      <c r="H13" s="37">
        <v>10.7</v>
      </c>
      <c r="I13" s="37">
        <v>10.7</v>
      </c>
      <c r="J13" s="38">
        <v>885.78</v>
      </c>
      <c r="K13" s="38">
        <v>480.1</v>
      </c>
      <c r="L13" s="38">
        <v>1072.66</v>
      </c>
      <c r="M13" s="38">
        <v>1072.66</v>
      </c>
      <c r="N13" s="38">
        <v>1072.66</v>
      </c>
      <c r="O13" s="38">
        <v>1072.66</v>
      </c>
      <c r="P13" s="39">
        <v>1</v>
      </c>
      <c r="Q13" s="37">
        <v>1.1</v>
      </c>
      <c r="R13" s="38">
        <v>1081.29</v>
      </c>
    </row>
    <row r="14" spans="1:18" ht="12.75">
      <c r="A14" s="35" t="s">
        <v>330</v>
      </c>
      <c r="B14" s="35">
        <v>8</v>
      </c>
      <c r="C14" s="36">
        <v>17250</v>
      </c>
      <c r="D14" s="37">
        <v>22504.5</v>
      </c>
      <c r="E14" s="37">
        <v>14578.9</v>
      </c>
      <c r="F14" s="37">
        <v>30515.3</v>
      </c>
      <c r="G14" s="37">
        <v>30515.3</v>
      </c>
      <c r="H14" s="37">
        <v>30515.3</v>
      </c>
      <c r="I14" s="37">
        <v>30515.3</v>
      </c>
      <c r="J14" s="38">
        <v>1304.61</v>
      </c>
      <c r="K14" s="38">
        <v>845.15</v>
      </c>
      <c r="L14" s="38">
        <v>1769</v>
      </c>
      <c r="M14" s="38">
        <v>1769</v>
      </c>
      <c r="N14" s="38">
        <v>1769</v>
      </c>
      <c r="O14" s="38">
        <v>1769</v>
      </c>
      <c r="P14" s="39">
        <v>749</v>
      </c>
      <c r="Q14" s="37">
        <v>1325</v>
      </c>
      <c r="R14" s="38">
        <v>1769</v>
      </c>
    </row>
    <row r="15" spans="1:18" ht="25.5">
      <c r="A15" s="35" t="s">
        <v>331</v>
      </c>
      <c r="B15" s="35">
        <v>9</v>
      </c>
      <c r="C15" s="36">
        <v>170588</v>
      </c>
      <c r="D15" s="37">
        <v>425122.2</v>
      </c>
      <c r="E15" s="37">
        <v>294266.4</v>
      </c>
      <c r="F15" s="37">
        <v>427165.8</v>
      </c>
      <c r="G15" s="37">
        <v>427636.4</v>
      </c>
      <c r="H15" s="37">
        <v>427636.5</v>
      </c>
      <c r="I15" s="37">
        <v>450037.9</v>
      </c>
      <c r="J15" s="38">
        <v>2492.1</v>
      </c>
      <c r="K15" s="38">
        <v>1725.01</v>
      </c>
      <c r="L15" s="38">
        <v>2504.08</v>
      </c>
      <c r="M15" s="38">
        <v>2506.84</v>
      </c>
      <c r="N15" s="38">
        <v>2506.84</v>
      </c>
      <c r="O15" s="38">
        <v>2638.16</v>
      </c>
      <c r="P15" s="39">
        <v>3336</v>
      </c>
      <c r="Q15" s="37">
        <v>8243.8</v>
      </c>
      <c r="R15" s="38">
        <v>2471.16</v>
      </c>
    </row>
    <row r="16" spans="1:18" ht="25.5">
      <c r="A16" s="35" t="s">
        <v>332</v>
      </c>
      <c r="B16" s="35">
        <v>10</v>
      </c>
      <c r="C16" s="36">
        <v>33195</v>
      </c>
      <c r="D16" s="37">
        <v>132168.5</v>
      </c>
      <c r="E16" s="37">
        <v>114728.8</v>
      </c>
      <c r="F16" s="37">
        <v>132168.5</v>
      </c>
      <c r="G16" s="37">
        <v>132171.4</v>
      </c>
      <c r="H16" s="37">
        <v>132194.2</v>
      </c>
      <c r="I16" s="37">
        <v>138132.7</v>
      </c>
      <c r="J16" s="38">
        <v>3981.58</v>
      </c>
      <c r="K16" s="38">
        <v>3456.21</v>
      </c>
      <c r="L16" s="38">
        <v>3981.58</v>
      </c>
      <c r="M16" s="38">
        <v>3981.67</v>
      </c>
      <c r="N16" s="38">
        <v>3982.35</v>
      </c>
      <c r="O16" s="38">
        <v>4161.25</v>
      </c>
      <c r="P16" s="39">
        <v>975</v>
      </c>
      <c r="Q16" s="37">
        <v>4156.3</v>
      </c>
      <c r="R16" s="38">
        <v>4262.87</v>
      </c>
    </row>
    <row r="17" spans="1:18" ht="38.25">
      <c r="A17" s="35" t="s">
        <v>333</v>
      </c>
      <c r="B17" s="35">
        <v>11</v>
      </c>
      <c r="C17" s="36">
        <v>7601</v>
      </c>
      <c r="D17" s="37">
        <v>44627.5</v>
      </c>
      <c r="E17" s="37">
        <v>40992.1</v>
      </c>
      <c r="F17" s="37">
        <v>44642.2</v>
      </c>
      <c r="G17" s="37">
        <v>44769.3</v>
      </c>
      <c r="H17" s="37">
        <v>44873.6</v>
      </c>
      <c r="I17" s="37">
        <v>45786.8</v>
      </c>
      <c r="J17" s="38">
        <v>5871.27</v>
      </c>
      <c r="K17" s="38">
        <v>5392.99</v>
      </c>
      <c r="L17" s="38">
        <v>5873.2</v>
      </c>
      <c r="M17" s="38">
        <v>5889.92</v>
      </c>
      <c r="N17" s="38">
        <v>5903.64</v>
      </c>
      <c r="O17" s="38">
        <v>6023.79</v>
      </c>
      <c r="P17" s="39">
        <v>375</v>
      </c>
      <c r="Q17" s="37">
        <v>2242</v>
      </c>
      <c r="R17" s="38">
        <v>5978.67</v>
      </c>
    </row>
    <row r="18" spans="1:18" ht="12.75">
      <c r="A18" s="35" t="s">
        <v>334</v>
      </c>
      <c r="B18" s="35">
        <v>12</v>
      </c>
      <c r="C18" s="36">
        <v>5635</v>
      </c>
      <c r="D18" s="37">
        <v>50906.9</v>
      </c>
      <c r="E18" s="37">
        <v>47098.1</v>
      </c>
      <c r="F18" s="37">
        <v>50918</v>
      </c>
      <c r="G18" s="37">
        <v>52614.9</v>
      </c>
      <c r="H18" s="37">
        <v>54158.4</v>
      </c>
      <c r="I18" s="37">
        <v>54537.3</v>
      </c>
      <c r="J18" s="38">
        <v>9034.06</v>
      </c>
      <c r="K18" s="38">
        <v>8358.14</v>
      </c>
      <c r="L18" s="38">
        <v>9036.02</v>
      </c>
      <c r="M18" s="38">
        <v>9337.16</v>
      </c>
      <c r="N18" s="38">
        <v>9611.07</v>
      </c>
      <c r="O18" s="38">
        <v>9678.31</v>
      </c>
      <c r="P18" s="39">
        <v>245</v>
      </c>
      <c r="Q18" s="37">
        <v>2361.1</v>
      </c>
      <c r="R18" s="38">
        <v>9637.14</v>
      </c>
    </row>
    <row r="19" spans="1:18" ht="63.75">
      <c r="A19" s="35" t="s">
        <v>335</v>
      </c>
      <c r="B19" s="35">
        <v>13</v>
      </c>
      <c r="C19" s="36">
        <v>36041</v>
      </c>
      <c r="D19" s="37">
        <v>75168</v>
      </c>
      <c r="E19" s="37">
        <v>53684.1</v>
      </c>
      <c r="F19" s="37">
        <v>79332.3</v>
      </c>
      <c r="G19" s="37">
        <v>79816.2</v>
      </c>
      <c r="H19" s="37">
        <v>80804.2</v>
      </c>
      <c r="I19" s="37">
        <v>83339.9</v>
      </c>
      <c r="J19" s="38">
        <v>2085.62</v>
      </c>
      <c r="K19" s="38">
        <v>1489.53</v>
      </c>
      <c r="L19" s="38">
        <v>2201.17</v>
      </c>
      <c r="M19" s="38">
        <v>2214.59</v>
      </c>
      <c r="N19" s="38">
        <v>2242.01</v>
      </c>
      <c r="O19" s="38">
        <v>2312.36</v>
      </c>
      <c r="P19" s="39">
        <v>1419</v>
      </c>
      <c r="Q19" s="37">
        <v>3426.3</v>
      </c>
      <c r="R19" s="38">
        <v>2414.59</v>
      </c>
    </row>
    <row r="20" spans="1:18" ht="12.75">
      <c r="A20" s="35" t="s">
        <v>336</v>
      </c>
      <c r="B20" s="35">
        <v>14</v>
      </c>
      <c r="C20" s="36">
        <v>11986</v>
      </c>
      <c r="D20" s="37">
        <v>34901.4</v>
      </c>
      <c r="E20" s="37">
        <v>22107.6</v>
      </c>
      <c r="F20" s="37">
        <v>34941.8</v>
      </c>
      <c r="G20" s="37">
        <v>35121.9</v>
      </c>
      <c r="H20" s="37">
        <v>35125</v>
      </c>
      <c r="I20" s="37">
        <v>39261.3</v>
      </c>
      <c r="J20" s="38">
        <v>2911.85</v>
      </c>
      <c r="K20" s="38">
        <v>1844.45</v>
      </c>
      <c r="L20" s="38">
        <v>2915.22</v>
      </c>
      <c r="M20" s="38">
        <v>2930.24</v>
      </c>
      <c r="N20" s="38">
        <v>2930.5</v>
      </c>
      <c r="O20" s="38">
        <v>3275.6</v>
      </c>
      <c r="P20" s="39">
        <v>0</v>
      </c>
      <c r="Q20" s="37">
        <v>0</v>
      </c>
      <c r="R20" s="38">
        <v>0</v>
      </c>
    </row>
    <row r="21" spans="1:18" ht="25.5">
      <c r="A21" s="43" t="s">
        <v>337</v>
      </c>
      <c r="B21" s="35">
        <v>15</v>
      </c>
      <c r="C21" s="36">
        <v>6424</v>
      </c>
      <c r="D21" s="37">
        <v>7998.2</v>
      </c>
      <c r="E21" s="37">
        <v>3757.2</v>
      </c>
      <c r="F21" s="37">
        <v>11741.3</v>
      </c>
      <c r="G21" s="37">
        <v>11811</v>
      </c>
      <c r="H21" s="37">
        <v>11811</v>
      </c>
      <c r="I21" s="37">
        <v>11966.6</v>
      </c>
      <c r="J21" s="38">
        <v>1245.05</v>
      </c>
      <c r="K21" s="38">
        <v>584.87</v>
      </c>
      <c r="L21" s="38">
        <v>1827.72</v>
      </c>
      <c r="M21" s="38">
        <v>1838.57</v>
      </c>
      <c r="N21" s="38">
        <v>1838.57</v>
      </c>
      <c r="O21" s="38">
        <v>1862.8</v>
      </c>
      <c r="P21" s="39">
        <v>87</v>
      </c>
      <c r="Q21" s="37">
        <v>164.8</v>
      </c>
      <c r="R21" s="38">
        <v>1894.25</v>
      </c>
    </row>
    <row r="22" spans="1:18" ht="89.25">
      <c r="A22" s="44" t="s">
        <v>338</v>
      </c>
      <c r="B22" s="45">
        <v>1511</v>
      </c>
      <c r="C22" s="36">
        <v>3734</v>
      </c>
      <c r="D22" s="37">
        <v>7456.8</v>
      </c>
      <c r="E22" s="37">
        <v>5127.7</v>
      </c>
      <c r="F22" s="37">
        <v>7530</v>
      </c>
      <c r="G22" s="37">
        <v>7532.6</v>
      </c>
      <c r="H22" s="37">
        <v>7532.6</v>
      </c>
      <c r="I22" s="37">
        <v>8441.6</v>
      </c>
      <c r="J22" s="38">
        <v>1997</v>
      </c>
      <c r="K22" s="38">
        <v>1373.25</v>
      </c>
      <c r="L22" s="38">
        <v>2016.6</v>
      </c>
      <c r="M22" s="38">
        <v>2017.3</v>
      </c>
      <c r="N22" s="38">
        <v>2017.3</v>
      </c>
      <c r="O22" s="38">
        <v>2260.74</v>
      </c>
      <c r="P22" s="39">
        <v>0</v>
      </c>
      <c r="Q22" s="37">
        <v>0</v>
      </c>
      <c r="R22" s="38">
        <v>0</v>
      </c>
    </row>
    <row r="23" spans="1:18" ht="76.5">
      <c r="A23" s="44" t="s">
        <v>339</v>
      </c>
      <c r="B23" s="45">
        <v>1512</v>
      </c>
      <c r="C23" s="36">
        <v>2829</v>
      </c>
      <c r="D23" s="37">
        <v>5713.2</v>
      </c>
      <c r="E23" s="37">
        <v>4109.3</v>
      </c>
      <c r="F23" s="37">
        <v>5785.2</v>
      </c>
      <c r="G23" s="37">
        <v>5787.1</v>
      </c>
      <c r="H23" s="37">
        <v>5787.1</v>
      </c>
      <c r="I23" s="37">
        <v>6451.8</v>
      </c>
      <c r="J23" s="38">
        <v>2019.51</v>
      </c>
      <c r="K23" s="38">
        <v>1452.56</v>
      </c>
      <c r="L23" s="38">
        <v>2044.96</v>
      </c>
      <c r="M23" s="38">
        <v>2045.63</v>
      </c>
      <c r="N23" s="38">
        <v>2045.63</v>
      </c>
      <c r="O23" s="38">
        <v>2280.59</v>
      </c>
      <c r="P23" s="39">
        <v>0</v>
      </c>
      <c r="Q23" s="37">
        <v>0</v>
      </c>
      <c r="R23" s="38">
        <v>0</v>
      </c>
    </row>
    <row r="24" spans="1:18" ht="76.5">
      <c r="A24" s="46" t="s">
        <v>340</v>
      </c>
      <c r="B24" s="35">
        <v>16</v>
      </c>
      <c r="C24" s="36">
        <v>33745</v>
      </c>
      <c r="D24" s="37">
        <v>112384</v>
      </c>
      <c r="E24" s="37">
        <v>91826.1</v>
      </c>
      <c r="F24" s="37">
        <v>113603.9</v>
      </c>
      <c r="G24" s="37">
        <v>114174.1</v>
      </c>
      <c r="H24" s="37">
        <v>115747.3</v>
      </c>
      <c r="I24" s="37">
        <v>119094.7</v>
      </c>
      <c r="J24" s="38">
        <v>3330.39</v>
      </c>
      <c r="K24" s="38">
        <v>2721.18</v>
      </c>
      <c r="L24" s="38">
        <v>3366.54</v>
      </c>
      <c r="M24" s="38">
        <v>3383.44</v>
      </c>
      <c r="N24" s="38">
        <v>3430.06</v>
      </c>
      <c r="O24" s="38">
        <v>3529.25</v>
      </c>
      <c r="P24" s="39">
        <v>570</v>
      </c>
      <c r="Q24" s="37">
        <v>2028.4</v>
      </c>
      <c r="R24" s="38">
        <v>3558.6</v>
      </c>
    </row>
    <row r="25" spans="1:18" ht="39">
      <c r="A25" s="47" t="s">
        <v>341</v>
      </c>
      <c r="B25" s="45">
        <v>17</v>
      </c>
      <c r="C25" s="36">
        <v>4897</v>
      </c>
      <c r="D25" s="37">
        <v>24034.9</v>
      </c>
      <c r="E25" s="37">
        <v>21234</v>
      </c>
      <c r="F25" s="37">
        <v>24054.6</v>
      </c>
      <c r="G25" s="37">
        <v>24082.4</v>
      </c>
      <c r="H25" s="37">
        <v>24811.2</v>
      </c>
      <c r="I25" s="37">
        <v>25203.3</v>
      </c>
      <c r="J25" s="38">
        <v>4908.09</v>
      </c>
      <c r="K25" s="38">
        <v>4336.12</v>
      </c>
      <c r="L25" s="38">
        <v>4912.11</v>
      </c>
      <c r="M25" s="38">
        <v>4917.79</v>
      </c>
      <c r="N25" s="38">
        <v>5066.61</v>
      </c>
      <c r="O25" s="38">
        <v>5146.68</v>
      </c>
      <c r="P25" s="39">
        <v>35</v>
      </c>
      <c r="Q25" s="37">
        <v>236.4</v>
      </c>
      <c r="R25" s="38">
        <v>6754.29</v>
      </c>
    </row>
    <row r="26" spans="1:18" ht="26.25">
      <c r="A26" s="35" t="s">
        <v>342</v>
      </c>
      <c r="B26" s="45">
        <v>18</v>
      </c>
      <c r="C26" s="36">
        <v>144</v>
      </c>
      <c r="D26" s="37">
        <v>466.2</v>
      </c>
      <c r="E26" s="37">
        <v>424.9</v>
      </c>
      <c r="F26" s="37">
        <v>472.6</v>
      </c>
      <c r="G26" s="37">
        <v>472.6</v>
      </c>
      <c r="H26" s="37">
        <v>476</v>
      </c>
      <c r="I26" s="37">
        <v>487.4</v>
      </c>
      <c r="J26" s="38">
        <v>3237.5</v>
      </c>
      <c r="K26" s="38">
        <v>2950.69</v>
      </c>
      <c r="L26" s="38">
        <v>3281.94</v>
      </c>
      <c r="M26" s="38">
        <v>3281.94</v>
      </c>
      <c r="N26" s="38">
        <v>3305.56</v>
      </c>
      <c r="O26" s="38">
        <v>3384.72</v>
      </c>
      <c r="P26" s="39">
        <v>8</v>
      </c>
      <c r="Q26" s="37">
        <v>30.6</v>
      </c>
      <c r="R26" s="38">
        <v>3825</v>
      </c>
    </row>
    <row r="27" spans="1:18" ht="12.75">
      <c r="A27" s="35" t="s">
        <v>343</v>
      </c>
      <c r="B27" s="45">
        <v>19</v>
      </c>
      <c r="C27" s="36">
        <v>573</v>
      </c>
      <c r="D27" s="37">
        <v>3022.7</v>
      </c>
      <c r="E27" s="37">
        <v>2883.4</v>
      </c>
      <c r="F27" s="37">
        <v>3028.1</v>
      </c>
      <c r="G27" s="37">
        <v>3029.5</v>
      </c>
      <c r="H27" s="37">
        <v>3224.2</v>
      </c>
      <c r="I27" s="37">
        <v>3230.5</v>
      </c>
      <c r="J27" s="38">
        <v>5275.22</v>
      </c>
      <c r="K27" s="38">
        <v>5032.11</v>
      </c>
      <c r="L27" s="38">
        <v>5284.64</v>
      </c>
      <c r="M27" s="38">
        <v>5287.09</v>
      </c>
      <c r="N27" s="38">
        <v>5626.88</v>
      </c>
      <c r="O27" s="38">
        <v>5637.87</v>
      </c>
      <c r="P27" s="39">
        <v>24</v>
      </c>
      <c r="Q27" s="37">
        <v>197.2</v>
      </c>
      <c r="R27" s="38">
        <v>8216.67</v>
      </c>
    </row>
    <row r="28" spans="1:18" ht="51">
      <c r="A28" s="48" t="s">
        <v>344</v>
      </c>
      <c r="B28" s="45">
        <v>1910</v>
      </c>
      <c r="C28" s="36">
        <v>172</v>
      </c>
      <c r="D28" s="37">
        <v>800.5</v>
      </c>
      <c r="E28" s="37">
        <v>700.3</v>
      </c>
      <c r="F28" s="37">
        <v>801.2</v>
      </c>
      <c r="G28" s="37">
        <v>805.3</v>
      </c>
      <c r="H28" s="37">
        <v>848.2</v>
      </c>
      <c r="I28" s="37">
        <v>875.5</v>
      </c>
      <c r="J28" s="38">
        <v>4654.07</v>
      </c>
      <c r="K28" s="38">
        <v>4071.51</v>
      </c>
      <c r="L28" s="38">
        <v>4658.14</v>
      </c>
      <c r="M28" s="38">
        <v>4681.98</v>
      </c>
      <c r="N28" s="38">
        <v>4931.4</v>
      </c>
      <c r="O28" s="38">
        <v>5090.12</v>
      </c>
      <c r="P28" s="39">
        <v>0</v>
      </c>
      <c r="Q28" s="37">
        <v>0</v>
      </c>
      <c r="R28" s="38">
        <v>0</v>
      </c>
    </row>
    <row r="29" spans="1:18" ht="26.25">
      <c r="A29" s="35" t="s">
        <v>342</v>
      </c>
      <c r="B29" s="45">
        <v>1920</v>
      </c>
      <c r="C29" s="36">
        <v>0</v>
      </c>
      <c r="D29" s="37">
        <v>0</v>
      </c>
      <c r="E29" s="37">
        <v>0</v>
      </c>
      <c r="F29" s="37">
        <v>0</v>
      </c>
      <c r="G29" s="37">
        <v>0</v>
      </c>
      <c r="H29" s="37">
        <v>0</v>
      </c>
      <c r="I29" s="37">
        <v>0</v>
      </c>
      <c r="J29" s="38">
        <v>0</v>
      </c>
      <c r="K29" s="38">
        <v>0</v>
      </c>
      <c r="L29" s="38">
        <v>0</v>
      </c>
      <c r="M29" s="38">
        <v>0</v>
      </c>
      <c r="N29" s="38">
        <v>0</v>
      </c>
      <c r="O29" s="38">
        <v>0</v>
      </c>
      <c r="P29" s="39">
        <v>0</v>
      </c>
      <c r="Q29" s="37">
        <v>0</v>
      </c>
      <c r="R29" s="38">
        <v>0</v>
      </c>
    </row>
    <row r="30" spans="1:18" ht="12.75">
      <c r="A30" s="48" t="s">
        <v>345</v>
      </c>
      <c r="B30" s="45">
        <v>1930</v>
      </c>
      <c r="C30" s="36">
        <v>4</v>
      </c>
      <c r="D30" s="37">
        <v>20.6</v>
      </c>
      <c r="E30" s="37">
        <v>20.3</v>
      </c>
      <c r="F30" s="37">
        <v>20.6</v>
      </c>
      <c r="G30" s="37">
        <v>20.6</v>
      </c>
      <c r="H30" s="37">
        <v>20.6</v>
      </c>
      <c r="I30" s="37">
        <v>20.9</v>
      </c>
      <c r="J30" s="38">
        <v>5150</v>
      </c>
      <c r="K30" s="38">
        <v>5075</v>
      </c>
      <c r="L30" s="38">
        <v>5150</v>
      </c>
      <c r="M30" s="38">
        <v>5150</v>
      </c>
      <c r="N30" s="38">
        <v>5150</v>
      </c>
      <c r="O30" s="38">
        <v>5225</v>
      </c>
      <c r="P30" s="39">
        <v>0</v>
      </c>
      <c r="Q30" s="37">
        <v>0</v>
      </c>
      <c r="R30" s="38">
        <v>0</v>
      </c>
    </row>
    <row r="31" spans="1:18" ht="25.5">
      <c r="A31" s="49" t="s">
        <v>346</v>
      </c>
      <c r="B31" s="45">
        <v>20</v>
      </c>
      <c r="C31" s="36">
        <v>824</v>
      </c>
      <c r="D31" s="37">
        <v>3089.7</v>
      </c>
      <c r="E31" s="37">
        <v>2742.4</v>
      </c>
      <c r="F31" s="37">
        <v>3099.2</v>
      </c>
      <c r="G31" s="37">
        <v>3099.8</v>
      </c>
      <c r="H31" s="37">
        <v>3099.8</v>
      </c>
      <c r="I31" s="37">
        <v>3149.8</v>
      </c>
      <c r="J31" s="38">
        <v>3749.64</v>
      </c>
      <c r="K31" s="38">
        <v>3328.16</v>
      </c>
      <c r="L31" s="38">
        <v>3761.17</v>
      </c>
      <c r="M31" s="38">
        <v>3761.89</v>
      </c>
      <c r="N31" s="38">
        <v>3761.89</v>
      </c>
      <c r="O31" s="38">
        <v>3822.57</v>
      </c>
      <c r="P31" s="39">
        <v>8</v>
      </c>
      <c r="Q31" s="37">
        <v>27.8</v>
      </c>
      <c r="R31" s="38">
        <v>3475</v>
      </c>
    </row>
    <row r="32" spans="1:18" ht="51">
      <c r="A32" s="35" t="s">
        <v>347</v>
      </c>
      <c r="B32" s="45">
        <v>21</v>
      </c>
      <c r="C32" s="36">
        <v>695</v>
      </c>
      <c r="D32" s="37">
        <v>4654.6</v>
      </c>
      <c r="E32" s="37">
        <v>4246.9</v>
      </c>
      <c r="F32" s="37">
        <v>4657</v>
      </c>
      <c r="G32" s="37">
        <v>4673.5</v>
      </c>
      <c r="H32" s="37">
        <v>5513.9</v>
      </c>
      <c r="I32" s="37">
        <v>5591.8</v>
      </c>
      <c r="J32" s="38">
        <v>6697.27</v>
      </c>
      <c r="K32" s="38">
        <v>6110.65</v>
      </c>
      <c r="L32" s="38">
        <v>6700.72</v>
      </c>
      <c r="M32" s="38">
        <v>6724.46</v>
      </c>
      <c r="N32" s="38">
        <v>7933.67</v>
      </c>
      <c r="O32" s="38">
        <v>8045.76</v>
      </c>
      <c r="P32" s="39">
        <v>1</v>
      </c>
      <c r="Q32" s="37">
        <v>3.3</v>
      </c>
      <c r="R32" s="38">
        <v>3280.67</v>
      </c>
    </row>
    <row r="33" spans="1:18" ht="26.25">
      <c r="A33" s="35" t="s">
        <v>342</v>
      </c>
      <c r="B33" s="35">
        <v>22</v>
      </c>
      <c r="C33" s="36">
        <v>0</v>
      </c>
      <c r="D33" s="37">
        <v>0</v>
      </c>
      <c r="E33" s="37">
        <v>0</v>
      </c>
      <c r="F33" s="37">
        <v>0</v>
      </c>
      <c r="G33" s="37">
        <v>0</v>
      </c>
      <c r="H33" s="37">
        <v>0</v>
      </c>
      <c r="I33" s="37">
        <v>0</v>
      </c>
      <c r="J33" s="38">
        <v>0</v>
      </c>
      <c r="K33" s="38">
        <v>0</v>
      </c>
      <c r="L33" s="38">
        <v>0</v>
      </c>
      <c r="M33" s="38">
        <v>0</v>
      </c>
      <c r="N33" s="38">
        <v>0</v>
      </c>
      <c r="O33" s="38">
        <v>0</v>
      </c>
      <c r="P33" s="39">
        <v>0</v>
      </c>
      <c r="Q33" s="37">
        <v>0</v>
      </c>
      <c r="R33" s="38">
        <v>0</v>
      </c>
    </row>
    <row r="34" spans="1:18" ht="12.75">
      <c r="A34" s="35" t="s">
        <v>343</v>
      </c>
      <c r="B34" s="35">
        <v>23</v>
      </c>
      <c r="C34" s="36">
        <v>82</v>
      </c>
      <c r="D34" s="37">
        <v>602.1</v>
      </c>
      <c r="E34" s="37">
        <v>567.9</v>
      </c>
      <c r="F34" s="37">
        <v>602.8</v>
      </c>
      <c r="G34" s="37">
        <v>602.8</v>
      </c>
      <c r="H34" s="37">
        <v>852.8</v>
      </c>
      <c r="I34" s="37">
        <v>853.1</v>
      </c>
      <c r="J34" s="38">
        <v>7342.68</v>
      </c>
      <c r="K34" s="38">
        <v>6925.61</v>
      </c>
      <c r="L34" s="38">
        <v>7351.22</v>
      </c>
      <c r="M34" s="38">
        <v>7351.22</v>
      </c>
      <c r="N34" s="38">
        <v>10400</v>
      </c>
      <c r="O34" s="38">
        <v>10403.66</v>
      </c>
      <c r="P34" s="39">
        <v>1</v>
      </c>
      <c r="Q34" s="37">
        <v>3.3</v>
      </c>
      <c r="R34" s="38">
        <v>3280.67</v>
      </c>
    </row>
    <row r="35" spans="1:18" ht="51">
      <c r="A35" s="49" t="s">
        <v>348</v>
      </c>
      <c r="B35" s="35">
        <v>24</v>
      </c>
      <c r="C35" s="36">
        <v>483</v>
      </c>
      <c r="D35" s="37">
        <v>2669.6</v>
      </c>
      <c r="E35" s="37">
        <v>2389.8</v>
      </c>
      <c r="F35" s="37">
        <v>2672</v>
      </c>
      <c r="G35" s="37">
        <v>2688.5</v>
      </c>
      <c r="H35" s="37">
        <v>2975.4</v>
      </c>
      <c r="I35" s="37">
        <v>3053.2</v>
      </c>
      <c r="J35" s="38">
        <v>5527.12</v>
      </c>
      <c r="K35" s="38">
        <v>4947.83</v>
      </c>
      <c r="L35" s="38">
        <v>5532.09</v>
      </c>
      <c r="M35" s="38">
        <v>5566.25</v>
      </c>
      <c r="N35" s="38">
        <v>6160.25</v>
      </c>
      <c r="O35" s="38">
        <v>6321.33</v>
      </c>
      <c r="P35" s="39">
        <v>1</v>
      </c>
      <c r="Q35" s="37">
        <v>3.3</v>
      </c>
      <c r="R35" s="38">
        <v>3280.67</v>
      </c>
    </row>
    <row r="36" spans="1:18" ht="25.5">
      <c r="A36" s="35" t="s">
        <v>349</v>
      </c>
      <c r="B36" s="35">
        <v>25</v>
      </c>
      <c r="C36" s="36">
        <v>11683</v>
      </c>
      <c r="D36" s="37">
        <v>39422.6</v>
      </c>
      <c r="E36" s="37">
        <v>34151</v>
      </c>
      <c r="F36" s="37">
        <v>39629.8</v>
      </c>
      <c r="G36" s="37">
        <v>39709.4</v>
      </c>
      <c r="H36" s="37">
        <v>39713.4</v>
      </c>
      <c r="I36" s="37">
        <v>40698.9</v>
      </c>
      <c r="J36" s="38">
        <v>3374.36</v>
      </c>
      <c r="K36" s="38">
        <v>2923.14</v>
      </c>
      <c r="L36" s="38">
        <v>3392.09</v>
      </c>
      <c r="M36" s="38">
        <v>3398.9</v>
      </c>
      <c r="N36" s="38">
        <v>3399.25</v>
      </c>
      <c r="O36" s="38">
        <v>3483.6</v>
      </c>
      <c r="P36" s="39">
        <v>161</v>
      </c>
      <c r="Q36" s="37">
        <v>657.4</v>
      </c>
      <c r="R36" s="38">
        <v>4083.23</v>
      </c>
    </row>
    <row r="37" spans="1:18" ht="25.5">
      <c r="A37" s="49" t="s">
        <v>350</v>
      </c>
      <c r="B37" s="35">
        <v>26</v>
      </c>
      <c r="C37" s="36">
        <v>2419</v>
      </c>
      <c r="D37" s="37">
        <v>7664.7</v>
      </c>
      <c r="E37" s="37">
        <v>6732.3</v>
      </c>
      <c r="F37" s="37">
        <v>7743</v>
      </c>
      <c r="G37" s="37">
        <v>7750.2</v>
      </c>
      <c r="H37" s="37">
        <v>7754.2</v>
      </c>
      <c r="I37" s="37">
        <v>7906.6</v>
      </c>
      <c r="J37" s="38">
        <v>3168.54</v>
      </c>
      <c r="K37" s="38">
        <v>2783.09</v>
      </c>
      <c r="L37" s="38">
        <v>3200.91</v>
      </c>
      <c r="M37" s="38">
        <v>3203.89</v>
      </c>
      <c r="N37" s="38">
        <v>3205.54</v>
      </c>
      <c r="O37" s="38">
        <v>3268.54</v>
      </c>
      <c r="P37" s="39">
        <v>56</v>
      </c>
      <c r="Q37" s="37">
        <v>215.5</v>
      </c>
      <c r="R37" s="38">
        <v>3848.21</v>
      </c>
    </row>
    <row r="38" spans="1:18" ht="12.75">
      <c r="A38" s="35" t="s">
        <v>351</v>
      </c>
      <c r="B38" s="35">
        <v>27</v>
      </c>
      <c r="C38" s="36">
        <v>8260</v>
      </c>
      <c r="D38" s="37">
        <v>25115</v>
      </c>
      <c r="E38" s="37">
        <v>20089.9</v>
      </c>
      <c r="F38" s="37">
        <v>25276.9</v>
      </c>
      <c r="G38" s="37">
        <v>25287.7</v>
      </c>
      <c r="H38" s="37">
        <v>25360.8</v>
      </c>
      <c r="I38" s="37">
        <v>26232.1</v>
      </c>
      <c r="J38" s="38">
        <v>3040.56</v>
      </c>
      <c r="K38" s="38">
        <v>2432.19</v>
      </c>
      <c r="L38" s="38">
        <v>3060.16</v>
      </c>
      <c r="M38" s="38">
        <v>3061.46</v>
      </c>
      <c r="N38" s="38">
        <v>3070.31</v>
      </c>
      <c r="O38" s="38">
        <v>3175.8</v>
      </c>
      <c r="P38" s="39">
        <v>88</v>
      </c>
      <c r="Q38" s="37">
        <v>282.7</v>
      </c>
      <c r="R38" s="38">
        <v>3212.5</v>
      </c>
    </row>
    <row r="39" spans="1:18" ht="25.5">
      <c r="A39" s="35" t="s">
        <v>352</v>
      </c>
      <c r="B39" s="35">
        <v>28</v>
      </c>
      <c r="C39" s="36">
        <v>738</v>
      </c>
      <c r="D39" s="37">
        <v>6041.5</v>
      </c>
      <c r="E39" s="37">
        <v>5617.2</v>
      </c>
      <c r="F39" s="37">
        <v>6041.8</v>
      </c>
      <c r="G39" s="37">
        <v>6045.7</v>
      </c>
      <c r="H39" s="37">
        <v>7598.4</v>
      </c>
      <c r="I39" s="37">
        <v>7629.7</v>
      </c>
      <c r="J39" s="38">
        <v>8186.31</v>
      </c>
      <c r="K39" s="38">
        <v>7611.38</v>
      </c>
      <c r="L39" s="38">
        <v>8186.72</v>
      </c>
      <c r="M39" s="38">
        <v>8192.01</v>
      </c>
      <c r="N39" s="38">
        <v>10295.93</v>
      </c>
      <c r="O39" s="38">
        <v>10338.35</v>
      </c>
      <c r="P39" s="39">
        <v>0</v>
      </c>
      <c r="Q39" s="37">
        <v>0</v>
      </c>
      <c r="R39" s="38">
        <v>0</v>
      </c>
    </row>
    <row r="40" spans="1:18" ht="12.75">
      <c r="A40" s="35" t="s">
        <v>353</v>
      </c>
      <c r="B40" s="35">
        <v>29</v>
      </c>
      <c r="C40" s="36">
        <v>3177</v>
      </c>
      <c r="D40" s="37">
        <v>8330.8</v>
      </c>
      <c r="E40" s="37">
        <v>6799.4</v>
      </c>
      <c r="F40" s="37">
        <v>8457.9</v>
      </c>
      <c r="G40" s="37">
        <v>8460.5</v>
      </c>
      <c r="H40" s="37">
        <v>8460.5</v>
      </c>
      <c r="I40" s="37">
        <v>8891.7</v>
      </c>
      <c r="J40" s="38">
        <v>2622.22</v>
      </c>
      <c r="K40" s="38">
        <v>2140.2</v>
      </c>
      <c r="L40" s="38">
        <v>2662.23</v>
      </c>
      <c r="M40" s="38">
        <v>2663.05</v>
      </c>
      <c r="N40" s="38">
        <v>2663.05</v>
      </c>
      <c r="O40" s="38">
        <v>2798.77</v>
      </c>
      <c r="P40" s="39">
        <v>35</v>
      </c>
      <c r="Q40" s="37">
        <v>94.6</v>
      </c>
      <c r="R40" s="38">
        <v>2702.86</v>
      </c>
    </row>
    <row r="41" spans="1:18" ht="25.5">
      <c r="A41" s="35" t="s">
        <v>354</v>
      </c>
      <c r="B41" s="35">
        <v>30</v>
      </c>
      <c r="C41" s="36">
        <v>19</v>
      </c>
      <c r="D41" s="37">
        <v>48.1</v>
      </c>
      <c r="E41" s="37">
        <v>33.3</v>
      </c>
      <c r="F41" s="37">
        <v>48.7</v>
      </c>
      <c r="G41" s="37">
        <v>48.7</v>
      </c>
      <c r="H41" s="37">
        <v>48.7</v>
      </c>
      <c r="I41" s="37">
        <v>51.6</v>
      </c>
      <c r="J41" s="38">
        <v>2531.58</v>
      </c>
      <c r="K41" s="38">
        <v>1752.63</v>
      </c>
      <c r="L41" s="38">
        <v>2563.16</v>
      </c>
      <c r="M41" s="38">
        <v>2563.16</v>
      </c>
      <c r="N41" s="38">
        <v>2563.16</v>
      </c>
      <c r="O41" s="38">
        <v>2715.79</v>
      </c>
      <c r="P41" s="39">
        <v>0</v>
      </c>
      <c r="Q41" s="37">
        <v>0</v>
      </c>
      <c r="R41" s="38">
        <v>0</v>
      </c>
    </row>
    <row r="42" spans="1:18" ht="25.5">
      <c r="A42" s="35" t="s">
        <v>355</v>
      </c>
      <c r="B42" s="35">
        <v>31</v>
      </c>
      <c r="C42" s="36">
        <v>4499</v>
      </c>
      <c r="D42" s="37">
        <v>12346.3</v>
      </c>
      <c r="E42" s="37">
        <v>9379.6</v>
      </c>
      <c r="F42" s="37">
        <v>12384.3</v>
      </c>
      <c r="G42" s="37">
        <v>12384.3</v>
      </c>
      <c r="H42" s="37">
        <v>12384.3</v>
      </c>
      <c r="I42" s="37">
        <v>13045.6</v>
      </c>
      <c r="J42" s="38">
        <v>2744.23</v>
      </c>
      <c r="K42" s="38">
        <v>2084.82</v>
      </c>
      <c r="L42" s="38">
        <v>2752.68</v>
      </c>
      <c r="M42" s="38">
        <v>2752.68</v>
      </c>
      <c r="N42" s="38">
        <v>2752.68</v>
      </c>
      <c r="O42" s="38">
        <v>2899.67</v>
      </c>
      <c r="P42" s="39">
        <v>12</v>
      </c>
      <c r="Q42" s="37">
        <v>25</v>
      </c>
      <c r="R42" s="38">
        <v>2083.33</v>
      </c>
    </row>
    <row r="43" spans="1:18" ht="25.5">
      <c r="A43" s="35" t="s">
        <v>356</v>
      </c>
      <c r="B43" s="35">
        <v>32</v>
      </c>
      <c r="C43" s="36">
        <v>0</v>
      </c>
      <c r="D43" s="37">
        <v>0</v>
      </c>
      <c r="E43" s="37">
        <v>0</v>
      </c>
      <c r="F43" s="37">
        <v>0</v>
      </c>
      <c r="G43" s="37">
        <v>0</v>
      </c>
      <c r="H43" s="37">
        <v>0</v>
      </c>
      <c r="I43" s="37">
        <v>0</v>
      </c>
      <c r="J43" s="38">
        <v>0</v>
      </c>
      <c r="K43" s="38">
        <v>0</v>
      </c>
      <c r="L43" s="38">
        <v>0</v>
      </c>
      <c r="M43" s="38">
        <v>0</v>
      </c>
      <c r="N43" s="38">
        <v>0</v>
      </c>
      <c r="O43" s="38">
        <v>0</v>
      </c>
      <c r="P43" s="39">
        <v>0</v>
      </c>
      <c r="Q43" s="37">
        <v>0</v>
      </c>
      <c r="R43" s="38">
        <v>0</v>
      </c>
    </row>
    <row r="44" spans="1:18" ht="25.5">
      <c r="A44" s="35" t="s">
        <v>357</v>
      </c>
      <c r="B44" s="35">
        <v>33</v>
      </c>
      <c r="C44" s="36">
        <v>1408</v>
      </c>
      <c r="D44" s="37">
        <v>3794</v>
      </c>
      <c r="E44" s="37">
        <v>3225.8</v>
      </c>
      <c r="F44" s="37">
        <v>3801.6</v>
      </c>
      <c r="G44" s="37">
        <v>3801.6</v>
      </c>
      <c r="H44" s="37">
        <v>3801.6</v>
      </c>
      <c r="I44" s="37">
        <v>3881.4</v>
      </c>
      <c r="J44" s="38">
        <v>2694.6</v>
      </c>
      <c r="K44" s="38">
        <v>2291.05</v>
      </c>
      <c r="L44" s="38">
        <v>2700</v>
      </c>
      <c r="M44" s="38">
        <v>2700</v>
      </c>
      <c r="N44" s="38">
        <v>2700</v>
      </c>
      <c r="O44" s="38">
        <v>2756.68</v>
      </c>
      <c r="P44" s="39">
        <v>5</v>
      </c>
      <c r="Q44" s="37">
        <v>12.1</v>
      </c>
      <c r="R44" s="38">
        <v>2420</v>
      </c>
    </row>
    <row r="45" spans="1:18" ht="38.25">
      <c r="A45" s="35" t="s">
        <v>358</v>
      </c>
      <c r="B45" s="35">
        <v>34</v>
      </c>
      <c r="C45" s="36">
        <v>579</v>
      </c>
      <c r="D45" s="37">
        <v>1538.1</v>
      </c>
      <c r="E45" s="37">
        <v>618.7</v>
      </c>
      <c r="F45" s="37">
        <v>1572.9</v>
      </c>
      <c r="G45" s="37">
        <v>1572.9</v>
      </c>
      <c r="H45" s="37">
        <v>1572.9</v>
      </c>
      <c r="I45" s="37">
        <v>1586.1</v>
      </c>
      <c r="J45" s="38">
        <v>2656.48</v>
      </c>
      <c r="K45" s="38">
        <v>1068.57</v>
      </c>
      <c r="L45" s="38">
        <v>2716.58</v>
      </c>
      <c r="M45" s="38">
        <v>2716.58</v>
      </c>
      <c r="N45" s="38">
        <v>2716.58</v>
      </c>
      <c r="O45" s="38">
        <v>2739.38</v>
      </c>
      <c r="P45" s="39">
        <v>1</v>
      </c>
      <c r="Q45" s="37">
        <v>3</v>
      </c>
      <c r="R45" s="38">
        <v>3017.08</v>
      </c>
    </row>
    <row r="46" spans="1:18" ht="25.5">
      <c r="A46" s="35" t="s">
        <v>359</v>
      </c>
      <c r="B46" s="35">
        <v>35</v>
      </c>
      <c r="C46" s="36">
        <v>285</v>
      </c>
      <c r="D46" s="37">
        <v>1079.8</v>
      </c>
      <c r="E46" s="37">
        <v>1010.3</v>
      </c>
      <c r="F46" s="37">
        <v>1081.5</v>
      </c>
      <c r="G46" s="37">
        <v>1081.5</v>
      </c>
      <c r="H46" s="37">
        <v>1081.5</v>
      </c>
      <c r="I46" s="37">
        <v>1090.5</v>
      </c>
      <c r="J46" s="38">
        <v>3788.77</v>
      </c>
      <c r="K46" s="38">
        <v>3544.91</v>
      </c>
      <c r="L46" s="38">
        <v>3794.74</v>
      </c>
      <c r="M46" s="38">
        <v>3794.74</v>
      </c>
      <c r="N46" s="38">
        <v>3794.74</v>
      </c>
      <c r="O46" s="38">
        <v>3826.32</v>
      </c>
      <c r="P46" s="39">
        <v>8</v>
      </c>
      <c r="Q46" s="37">
        <v>29.6</v>
      </c>
      <c r="R46" s="38">
        <v>3698.25</v>
      </c>
    </row>
    <row r="47" spans="1:18" ht="38.25">
      <c r="A47" s="35" t="s">
        <v>360</v>
      </c>
      <c r="B47" s="35">
        <v>36</v>
      </c>
      <c r="C47" s="36">
        <v>21650</v>
      </c>
      <c r="D47" s="37">
        <v>66559.7</v>
      </c>
      <c r="E47" s="37">
        <v>55218.1</v>
      </c>
      <c r="F47" s="37">
        <v>66976.7</v>
      </c>
      <c r="G47" s="37">
        <v>67058.9</v>
      </c>
      <c r="H47" s="37">
        <v>67062.9</v>
      </c>
      <c r="I47" s="37">
        <v>69245.8</v>
      </c>
      <c r="J47" s="38">
        <v>3074.35</v>
      </c>
      <c r="K47" s="38">
        <v>2550.49</v>
      </c>
      <c r="L47" s="38">
        <v>3093.61</v>
      </c>
      <c r="M47" s="38">
        <v>3097.41</v>
      </c>
      <c r="N47" s="38">
        <v>3097.59</v>
      </c>
      <c r="O47" s="38">
        <v>3198.42</v>
      </c>
      <c r="P47" s="39">
        <v>222</v>
      </c>
      <c r="Q47" s="37">
        <v>821.7</v>
      </c>
      <c r="R47" s="38">
        <v>3701.35</v>
      </c>
    </row>
    <row r="48" spans="1:18" ht="26.25">
      <c r="A48" s="35" t="s">
        <v>342</v>
      </c>
      <c r="B48" s="35">
        <v>37</v>
      </c>
      <c r="C48" s="36">
        <v>306</v>
      </c>
      <c r="D48" s="37">
        <v>627.2</v>
      </c>
      <c r="E48" s="37">
        <v>490.4</v>
      </c>
      <c r="F48" s="37">
        <v>671.9</v>
      </c>
      <c r="G48" s="37">
        <v>671.9</v>
      </c>
      <c r="H48" s="37">
        <v>671.9</v>
      </c>
      <c r="I48" s="37">
        <v>716.1</v>
      </c>
      <c r="J48" s="38">
        <v>2049.67</v>
      </c>
      <c r="K48" s="38">
        <v>1602.61</v>
      </c>
      <c r="L48" s="38">
        <v>2195.75</v>
      </c>
      <c r="M48" s="38">
        <v>2195.75</v>
      </c>
      <c r="N48" s="38">
        <v>2195.75</v>
      </c>
      <c r="O48" s="38">
        <v>2340.2</v>
      </c>
      <c r="P48" s="39">
        <v>52</v>
      </c>
      <c r="Q48" s="37">
        <v>141.9</v>
      </c>
      <c r="R48" s="38">
        <v>2728.85</v>
      </c>
    </row>
    <row r="49" spans="1:18" ht="12.75">
      <c r="A49" s="35" t="s">
        <v>343</v>
      </c>
      <c r="B49" s="35">
        <v>38</v>
      </c>
      <c r="C49" s="36">
        <v>985</v>
      </c>
      <c r="D49" s="37">
        <v>3083.6</v>
      </c>
      <c r="E49" s="37">
        <v>3005.3</v>
      </c>
      <c r="F49" s="37">
        <v>3158.1</v>
      </c>
      <c r="G49" s="37">
        <v>3158.1</v>
      </c>
      <c r="H49" s="37">
        <v>3158.1</v>
      </c>
      <c r="I49" s="37">
        <v>3213.3</v>
      </c>
      <c r="J49" s="38">
        <v>3130.56</v>
      </c>
      <c r="K49" s="38">
        <v>3051.07</v>
      </c>
      <c r="L49" s="38">
        <v>3206.19</v>
      </c>
      <c r="M49" s="38">
        <v>3206.19</v>
      </c>
      <c r="N49" s="38">
        <v>3206.19</v>
      </c>
      <c r="O49" s="38">
        <v>3262.23</v>
      </c>
      <c r="P49" s="39">
        <v>127</v>
      </c>
      <c r="Q49" s="37">
        <v>538.1</v>
      </c>
      <c r="R49" s="38">
        <v>4237.01</v>
      </c>
    </row>
    <row r="50" spans="1:18" ht="63.75">
      <c r="A50" s="35" t="s">
        <v>361</v>
      </c>
      <c r="B50" s="35">
        <v>39</v>
      </c>
      <c r="C50" s="36">
        <v>1313</v>
      </c>
      <c r="D50" s="37">
        <v>4322.9</v>
      </c>
      <c r="E50" s="37">
        <v>3228.1</v>
      </c>
      <c r="F50" s="37">
        <v>4328.3</v>
      </c>
      <c r="G50" s="37">
        <v>4769.9</v>
      </c>
      <c r="H50" s="37">
        <v>4769.9</v>
      </c>
      <c r="I50" s="37">
        <v>4934</v>
      </c>
      <c r="J50" s="38">
        <v>3292.38</v>
      </c>
      <c r="K50" s="38">
        <v>2458.57</v>
      </c>
      <c r="L50" s="38">
        <v>3296.5</v>
      </c>
      <c r="M50" s="38">
        <v>3632.83</v>
      </c>
      <c r="N50" s="38">
        <v>3632.83</v>
      </c>
      <c r="O50" s="38">
        <v>3757.81</v>
      </c>
      <c r="P50" s="39">
        <v>167</v>
      </c>
      <c r="Q50" s="37">
        <v>644.2</v>
      </c>
      <c r="R50" s="38">
        <v>3857.49</v>
      </c>
    </row>
    <row r="51" spans="1:18" s="51" customFormat="1" ht="51.75">
      <c r="A51" s="50" t="s">
        <v>362</v>
      </c>
      <c r="B51" s="50">
        <v>40</v>
      </c>
      <c r="C51" s="36">
        <v>121</v>
      </c>
      <c r="D51" s="37">
        <v>719.8</v>
      </c>
      <c r="E51" s="37">
        <v>507.7</v>
      </c>
      <c r="F51" s="37">
        <v>719.8</v>
      </c>
      <c r="G51" s="37">
        <v>975.1</v>
      </c>
      <c r="H51" s="37">
        <v>975.1</v>
      </c>
      <c r="I51" s="37">
        <v>981.3</v>
      </c>
      <c r="J51" s="38">
        <v>5948.76</v>
      </c>
      <c r="K51" s="38">
        <v>4195.87</v>
      </c>
      <c r="L51" s="38">
        <v>5948.76</v>
      </c>
      <c r="M51" s="38">
        <v>8058.68</v>
      </c>
      <c r="N51" s="38">
        <v>8058.68</v>
      </c>
      <c r="O51" s="38">
        <v>8109.92</v>
      </c>
      <c r="P51" s="39">
        <v>6</v>
      </c>
      <c r="Q51" s="37">
        <v>40.4</v>
      </c>
      <c r="R51" s="38">
        <v>6733.33</v>
      </c>
    </row>
    <row r="52" spans="1:18" s="51" customFormat="1" ht="26.25">
      <c r="A52" s="52" t="s">
        <v>363</v>
      </c>
      <c r="B52" s="50">
        <v>41</v>
      </c>
      <c r="C52" s="36">
        <v>4</v>
      </c>
      <c r="D52" s="37">
        <v>36</v>
      </c>
      <c r="E52" s="37">
        <v>23.1</v>
      </c>
      <c r="F52" s="37">
        <v>36</v>
      </c>
      <c r="G52" s="37">
        <v>48.6</v>
      </c>
      <c r="H52" s="37">
        <v>48.6</v>
      </c>
      <c r="I52" s="37">
        <v>48.9</v>
      </c>
      <c r="J52" s="38">
        <v>8989.85</v>
      </c>
      <c r="K52" s="38">
        <v>5770.2</v>
      </c>
      <c r="L52" s="38">
        <v>8989.85</v>
      </c>
      <c r="M52" s="38">
        <v>12151.69</v>
      </c>
      <c r="N52" s="38">
        <v>12151.69</v>
      </c>
      <c r="O52" s="38">
        <v>12221.69</v>
      </c>
      <c r="P52" s="39">
        <v>0</v>
      </c>
      <c r="Q52" s="37">
        <v>0</v>
      </c>
      <c r="R52" s="38">
        <v>0</v>
      </c>
    </row>
    <row r="53" spans="1:18" s="51" customFormat="1" ht="12.75">
      <c r="A53" s="53" t="s">
        <v>364</v>
      </c>
      <c r="B53" s="50">
        <v>42</v>
      </c>
      <c r="C53" s="36">
        <v>34</v>
      </c>
      <c r="D53" s="37">
        <v>239.4</v>
      </c>
      <c r="E53" s="37">
        <v>168.5</v>
      </c>
      <c r="F53" s="37">
        <v>239.4</v>
      </c>
      <c r="G53" s="37">
        <v>335.2</v>
      </c>
      <c r="H53" s="37">
        <v>335.2</v>
      </c>
      <c r="I53" s="37">
        <v>336.9</v>
      </c>
      <c r="J53" s="38">
        <v>7041.18</v>
      </c>
      <c r="K53" s="38">
        <v>4955.88</v>
      </c>
      <c r="L53" s="38">
        <v>7041.18</v>
      </c>
      <c r="M53" s="38">
        <v>9858.82</v>
      </c>
      <c r="N53" s="38">
        <v>9858.82</v>
      </c>
      <c r="O53" s="38">
        <v>9908.82</v>
      </c>
      <c r="P53" s="39">
        <v>0</v>
      </c>
      <c r="Q53" s="37">
        <v>0</v>
      </c>
      <c r="R53" s="38">
        <v>0</v>
      </c>
    </row>
    <row r="54" spans="1:18" s="51" customFormat="1" ht="12.75">
      <c r="A54" s="53" t="s">
        <v>365</v>
      </c>
      <c r="B54" s="50">
        <v>43</v>
      </c>
      <c r="C54" s="36">
        <v>83</v>
      </c>
      <c r="D54" s="37">
        <v>444.5</v>
      </c>
      <c r="E54" s="37">
        <v>316.1</v>
      </c>
      <c r="F54" s="37">
        <v>444.5</v>
      </c>
      <c r="G54" s="37">
        <v>591.3</v>
      </c>
      <c r="H54" s="37">
        <v>591.3</v>
      </c>
      <c r="I54" s="37">
        <v>595.5</v>
      </c>
      <c r="J54" s="38">
        <v>5355.42</v>
      </c>
      <c r="K54" s="38">
        <v>3808.43</v>
      </c>
      <c r="L54" s="38">
        <v>5355.42</v>
      </c>
      <c r="M54" s="38">
        <v>7124.1</v>
      </c>
      <c r="N54" s="38">
        <v>7124.1</v>
      </c>
      <c r="O54" s="38">
        <v>7174.7</v>
      </c>
      <c r="P54" s="39">
        <v>6</v>
      </c>
      <c r="Q54" s="37">
        <v>40.4</v>
      </c>
      <c r="R54" s="38">
        <v>6733.33</v>
      </c>
    </row>
    <row r="55" spans="1:18" ht="26.25">
      <c r="A55" s="35" t="s">
        <v>366</v>
      </c>
      <c r="B55" s="35">
        <v>44</v>
      </c>
      <c r="C55" s="36">
        <v>25</v>
      </c>
      <c r="D55" s="37">
        <v>51.2</v>
      </c>
      <c r="E55" s="37">
        <v>33</v>
      </c>
      <c r="F55" s="37">
        <v>56.1</v>
      </c>
      <c r="G55" s="37">
        <v>60.3</v>
      </c>
      <c r="H55" s="37">
        <v>60.3</v>
      </c>
      <c r="I55" s="37">
        <v>61.2</v>
      </c>
      <c r="J55" s="38">
        <v>2048</v>
      </c>
      <c r="K55" s="38">
        <v>1320</v>
      </c>
      <c r="L55" s="38">
        <v>2244</v>
      </c>
      <c r="M55" s="38">
        <v>2412</v>
      </c>
      <c r="N55" s="38">
        <v>2412</v>
      </c>
      <c r="O55" s="38">
        <v>2448</v>
      </c>
      <c r="P55" s="39">
        <v>7</v>
      </c>
      <c r="Q55" s="37">
        <v>18.6</v>
      </c>
      <c r="R55" s="38">
        <v>2657.14</v>
      </c>
    </row>
    <row r="56" spans="1:18" ht="12.75">
      <c r="A56" s="35" t="s">
        <v>343</v>
      </c>
      <c r="B56" s="35">
        <v>45</v>
      </c>
      <c r="C56" s="36">
        <v>696</v>
      </c>
      <c r="D56" s="37">
        <v>2269.3</v>
      </c>
      <c r="E56" s="37">
        <v>1786.1</v>
      </c>
      <c r="F56" s="37">
        <v>2270.6</v>
      </c>
      <c r="G56" s="37">
        <v>2803.3</v>
      </c>
      <c r="H56" s="37">
        <v>2803.3</v>
      </c>
      <c r="I56" s="37">
        <v>2832.6</v>
      </c>
      <c r="J56" s="38">
        <v>3260.49</v>
      </c>
      <c r="K56" s="38">
        <v>2566.24</v>
      </c>
      <c r="L56" s="38">
        <v>3262.36</v>
      </c>
      <c r="M56" s="38">
        <v>4027.73</v>
      </c>
      <c r="N56" s="38">
        <v>4027.73</v>
      </c>
      <c r="O56" s="38">
        <v>4069.83</v>
      </c>
      <c r="P56" s="39">
        <v>143</v>
      </c>
      <c r="Q56" s="37">
        <v>564.6</v>
      </c>
      <c r="R56" s="38">
        <v>3948.25</v>
      </c>
    </row>
    <row r="57" spans="1:18" ht="25.5">
      <c r="A57" s="35" t="s">
        <v>367</v>
      </c>
      <c r="B57" s="35">
        <v>46</v>
      </c>
      <c r="C57" s="36">
        <v>4877</v>
      </c>
      <c r="D57" s="37">
        <v>11161.8</v>
      </c>
      <c r="E57" s="37">
        <v>6375.4</v>
      </c>
      <c r="F57" s="37">
        <v>11930.2</v>
      </c>
      <c r="G57" s="37">
        <v>11932.3</v>
      </c>
      <c r="H57" s="37">
        <v>11932.3</v>
      </c>
      <c r="I57" s="37">
        <v>12427.3</v>
      </c>
      <c r="J57" s="38">
        <v>2288.66</v>
      </c>
      <c r="K57" s="38">
        <v>1307.24</v>
      </c>
      <c r="L57" s="38">
        <v>2446.22</v>
      </c>
      <c r="M57" s="38">
        <v>2446.65</v>
      </c>
      <c r="N57" s="38">
        <v>2446.65</v>
      </c>
      <c r="O57" s="38">
        <v>2548.14</v>
      </c>
      <c r="P57" s="39">
        <v>145</v>
      </c>
      <c r="Q57" s="37">
        <v>322.8</v>
      </c>
      <c r="R57" s="38">
        <v>2226.21</v>
      </c>
    </row>
    <row r="58" spans="1:18" ht="12.75">
      <c r="A58" s="35" t="s">
        <v>368</v>
      </c>
      <c r="B58" s="35">
        <v>461</v>
      </c>
      <c r="C58" s="36">
        <v>35</v>
      </c>
      <c r="D58" s="37">
        <v>86.8</v>
      </c>
      <c r="E58" s="37">
        <v>77.8</v>
      </c>
      <c r="F58" s="37">
        <v>90.4</v>
      </c>
      <c r="G58" s="37">
        <v>90.4</v>
      </c>
      <c r="H58" s="37">
        <v>90.4</v>
      </c>
      <c r="I58" s="37">
        <v>91.9</v>
      </c>
      <c r="J58" s="38">
        <v>2480</v>
      </c>
      <c r="K58" s="38">
        <v>2222.86</v>
      </c>
      <c r="L58" s="38">
        <v>2582.86</v>
      </c>
      <c r="M58" s="38">
        <v>2582.86</v>
      </c>
      <c r="N58" s="38">
        <v>2582.86</v>
      </c>
      <c r="O58" s="38">
        <v>2625.71</v>
      </c>
      <c r="P58" s="39">
        <v>1</v>
      </c>
      <c r="Q58" s="37">
        <v>2.3</v>
      </c>
      <c r="R58" s="38">
        <v>2282.95</v>
      </c>
    </row>
    <row r="59" spans="1:18" ht="26.25">
      <c r="A59" s="35" t="s">
        <v>342</v>
      </c>
      <c r="B59" s="35">
        <v>47</v>
      </c>
      <c r="C59" s="36">
        <v>867</v>
      </c>
      <c r="D59" s="37">
        <v>1398.7</v>
      </c>
      <c r="E59" s="37">
        <v>947.9</v>
      </c>
      <c r="F59" s="37">
        <v>1812.2</v>
      </c>
      <c r="G59" s="37">
        <v>1812.2</v>
      </c>
      <c r="H59" s="37">
        <v>1812.2</v>
      </c>
      <c r="I59" s="37">
        <v>1890.1</v>
      </c>
      <c r="J59" s="38">
        <v>1613.26</v>
      </c>
      <c r="K59" s="38">
        <v>1093.31</v>
      </c>
      <c r="L59" s="38">
        <v>2090.2</v>
      </c>
      <c r="M59" s="38">
        <v>2090.2</v>
      </c>
      <c r="N59" s="38">
        <v>2090.2</v>
      </c>
      <c r="O59" s="38">
        <v>2180.05</v>
      </c>
      <c r="P59" s="39">
        <v>137</v>
      </c>
      <c r="Q59" s="37">
        <v>308</v>
      </c>
      <c r="R59" s="38">
        <v>2248.18</v>
      </c>
    </row>
    <row r="60" spans="1:18" ht="12.75">
      <c r="A60" s="35" t="s">
        <v>343</v>
      </c>
      <c r="B60" s="35">
        <v>48</v>
      </c>
      <c r="C60" s="36">
        <v>22</v>
      </c>
      <c r="D60" s="37">
        <v>28.3</v>
      </c>
      <c r="E60" s="37">
        <v>24.4</v>
      </c>
      <c r="F60" s="37">
        <v>43</v>
      </c>
      <c r="G60" s="37">
        <v>43</v>
      </c>
      <c r="H60" s="37">
        <v>43</v>
      </c>
      <c r="I60" s="37">
        <v>45.2</v>
      </c>
      <c r="J60" s="38">
        <v>1286.36</v>
      </c>
      <c r="K60" s="38">
        <v>1109.09</v>
      </c>
      <c r="L60" s="38">
        <v>1954.55</v>
      </c>
      <c r="M60" s="38">
        <v>1954.55</v>
      </c>
      <c r="N60" s="38">
        <v>1954.55</v>
      </c>
      <c r="O60" s="38">
        <v>2054.55</v>
      </c>
      <c r="P60" s="39">
        <v>1</v>
      </c>
      <c r="Q60" s="37">
        <v>2.3</v>
      </c>
      <c r="R60" s="38">
        <v>2282.95</v>
      </c>
    </row>
    <row r="61" spans="1:18" ht="12.75">
      <c r="A61" s="35" t="s">
        <v>369</v>
      </c>
      <c r="B61" s="35">
        <v>49</v>
      </c>
      <c r="C61" s="36">
        <v>1</v>
      </c>
      <c r="D61" s="37">
        <v>3.7</v>
      </c>
      <c r="E61" s="37">
        <v>3.6</v>
      </c>
      <c r="F61" s="37">
        <v>3.7</v>
      </c>
      <c r="G61" s="37">
        <v>3.7</v>
      </c>
      <c r="H61" s="37">
        <v>3.7</v>
      </c>
      <c r="I61" s="37">
        <v>3.7</v>
      </c>
      <c r="J61" s="38">
        <v>3676.97</v>
      </c>
      <c r="K61" s="38">
        <v>3588.52</v>
      </c>
      <c r="L61" s="38">
        <v>3676.97</v>
      </c>
      <c r="M61" s="38">
        <v>3676.97</v>
      </c>
      <c r="N61" s="38">
        <v>3676.97</v>
      </c>
      <c r="O61" s="38">
        <v>3676.97</v>
      </c>
      <c r="P61" s="39">
        <v>0</v>
      </c>
      <c r="Q61" s="37">
        <v>0</v>
      </c>
      <c r="R61" s="38">
        <v>0</v>
      </c>
    </row>
    <row r="62" spans="1:18" ht="26.25">
      <c r="A62" s="35" t="s">
        <v>342</v>
      </c>
      <c r="B62" s="35">
        <v>50</v>
      </c>
      <c r="C62" s="36">
        <v>0</v>
      </c>
      <c r="D62" s="37">
        <v>0</v>
      </c>
      <c r="E62" s="37">
        <v>0</v>
      </c>
      <c r="F62" s="37">
        <v>0</v>
      </c>
      <c r="G62" s="37">
        <v>0</v>
      </c>
      <c r="H62" s="37">
        <v>0</v>
      </c>
      <c r="I62" s="37">
        <v>0</v>
      </c>
      <c r="J62" s="38">
        <v>0</v>
      </c>
      <c r="K62" s="38">
        <v>0</v>
      </c>
      <c r="L62" s="38">
        <v>0</v>
      </c>
      <c r="M62" s="38">
        <v>0</v>
      </c>
      <c r="N62" s="38">
        <v>0</v>
      </c>
      <c r="O62" s="38">
        <v>0</v>
      </c>
      <c r="P62" s="39">
        <v>0</v>
      </c>
      <c r="Q62" s="37">
        <v>0</v>
      </c>
      <c r="R62" s="38">
        <v>0</v>
      </c>
    </row>
    <row r="63" spans="1:18" ht="12.75">
      <c r="A63" s="35" t="s">
        <v>343</v>
      </c>
      <c r="B63" s="35">
        <v>51</v>
      </c>
      <c r="C63" s="36">
        <v>0</v>
      </c>
      <c r="D63" s="37">
        <v>0</v>
      </c>
      <c r="E63" s="37">
        <v>0</v>
      </c>
      <c r="F63" s="37">
        <v>0</v>
      </c>
      <c r="G63" s="37">
        <v>0</v>
      </c>
      <c r="H63" s="37">
        <v>0</v>
      </c>
      <c r="I63" s="37">
        <v>0</v>
      </c>
      <c r="J63" s="38">
        <v>0</v>
      </c>
      <c r="K63" s="38">
        <v>0</v>
      </c>
      <c r="L63" s="38">
        <v>0</v>
      </c>
      <c r="M63" s="38">
        <v>0</v>
      </c>
      <c r="N63" s="38">
        <v>0</v>
      </c>
      <c r="O63" s="38">
        <v>0</v>
      </c>
      <c r="P63" s="39">
        <v>0</v>
      </c>
      <c r="Q63" s="37">
        <v>0</v>
      </c>
      <c r="R63" s="38">
        <v>0</v>
      </c>
    </row>
    <row r="64" spans="1:18" ht="12.75">
      <c r="A64" s="35" t="s">
        <v>370</v>
      </c>
      <c r="B64" s="35">
        <v>52</v>
      </c>
      <c r="C64" s="36">
        <v>13</v>
      </c>
      <c r="D64" s="37">
        <v>40.4</v>
      </c>
      <c r="E64" s="37">
        <v>30.4</v>
      </c>
      <c r="F64" s="37">
        <v>40.9</v>
      </c>
      <c r="G64" s="37">
        <v>40.9</v>
      </c>
      <c r="H64" s="37">
        <v>40.9</v>
      </c>
      <c r="I64" s="37">
        <v>44.4</v>
      </c>
      <c r="J64" s="38">
        <v>3107.69</v>
      </c>
      <c r="K64" s="38">
        <v>2338.46</v>
      </c>
      <c r="L64" s="38">
        <v>3146.15</v>
      </c>
      <c r="M64" s="38">
        <v>3146.15</v>
      </c>
      <c r="N64" s="38">
        <v>3146.15</v>
      </c>
      <c r="O64" s="38">
        <v>3415.38</v>
      </c>
      <c r="P64" s="39">
        <v>0</v>
      </c>
      <c r="Q64" s="37">
        <v>0</v>
      </c>
      <c r="R64" s="38">
        <v>0</v>
      </c>
    </row>
    <row r="65" spans="1:18" ht="26.25">
      <c r="A65" s="35" t="s">
        <v>342</v>
      </c>
      <c r="B65" s="35">
        <v>53</v>
      </c>
      <c r="C65" s="36">
        <v>0</v>
      </c>
      <c r="D65" s="37">
        <v>0</v>
      </c>
      <c r="E65" s="37">
        <v>0</v>
      </c>
      <c r="F65" s="37">
        <v>0</v>
      </c>
      <c r="G65" s="37">
        <v>0</v>
      </c>
      <c r="H65" s="37">
        <v>0</v>
      </c>
      <c r="I65" s="37">
        <v>0</v>
      </c>
      <c r="J65" s="38">
        <v>0</v>
      </c>
      <c r="K65" s="38">
        <v>0</v>
      </c>
      <c r="L65" s="38">
        <v>0</v>
      </c>
      <c r="M65" s="38">
        <v>0</v>
      </c>
      <c r="N65" s="38">
        <v>0</v>
      </c>
      <c r="O65" s="38">
        <v>0</v>
      </c>
      <c r="P65" s="39">
        <v>0</v>
      </c>
      <c r="Q65" s="37">
        <v>0</v>
      </c>
      <c r="R65" s="38">
        <v>0</v>
      </c>
    </row>
    <row r="66" spans="1:18" ht="12.75">
      <c r="A66" s="35" t="s">
        <v>343</v>
      </c>
      <c r="B66" s="35">
        <v>54</v>
      </c>
      <c r="C66" s="36">
        <v>0</v>
      </c>
      <c r="D66" s="37">
        <v>0</v>
      </c>
      <c r="E66" s="37">
        <v>0</v>
      </c>
      <c r="F66" s="37">
        <v>0</v>
      </c>
      <c r="G66" s="37">
        <v>0</v>
      </c>
      <c r="H66" s="37">
        <v>0</v>
      </c>
      <c r="I66" s="37">
        <v>0</v>
      </c>
      <c r="J66" s="38">
        <v>0</v>
      </c>
      <c r="K66" s="38">
        <v>0</v>
      </c>
      <c r="L66" s="38">
        <v>0</v>
      </c>
      <c r="M66" s="38">
        <v>0</v>
      </c>
      <c r="N66" s="38">
        <v>0</v>
      </c>
      <c r="O66" s="38">
        <v>0</v>
      </c>
      <c r="P66" s="39">
        <v>0</v>
      </c>
      <c r="Q66" s="37">
        <v>0</v>
      </c>
      <c r="R66" s="38">
        <v>0</v>
      </c>
    </row>
    <row r="67" spans="1:18" ht="38.25">
      <c r="A67" s="35" t="s">
        <v>371</v>
      </c>
      <c r="B67" s="35">
        <v>55</v>
      </c>
      <c r="C67" s="36">
        <v>299</v>
      </c>
      <c r="D67" s="37">
        <v>1606</v>
      </c>
      <c r="E67" s="37">
        <v>1489.6</v>
      </c>
      <c r="F67" s="37">
        <v>1612.5</v>
      </c>
      <c r="G67" s="37">
        <v>1612.5</v>
      </c>
      <c r="H67" s="37">
        <v>1612.5</v>
      </c>
      <c r="I67" s="37">
        <v>1644.4</v>
      </c>
      <c r="J67" s="38">
        <v>5371.24</v>
      </c>
      <c r="K67" s="38">
        <v>4981.94</v>
      </c>
      <c r="L67" s="38">
        <v>5392.98</v>
      </c>
      <c r="M67" s="38">
        <v>5392.98</v>
      </c>
      <c r="N67" s="38">
        <v>5392.98</v>
      </c>
      <c r="O67" s="38">
        <v>5499.67</v>
      </c>
      <c r="P67" s="39">
        <v>0</v>
      </c>
      <c r="Q67" s="37">
        <v>0</v>
      </c>
      <c r="R67" s="38">
        <v>0</v>
      </c>
    </row>
    <row r="68" spans="1:18" ht="26.25">
      <c r="A68" s="35" t="s">
        <v>342</v>
      </c>
      <c r="B68" s="35">
        <v>56</v>
      </c>
      <c r="C68" s="36">
        <v>0</v>
      </c>
      <c r="D68" s="37">
        <v>0</v>
      </c>
      <c r="E68" s="37">
        <v>0</v>
      </c>
      <c r="F68" s="37">
        <v>0</v>
      </c>
      <c r="G68" s="37">
        <v>0</v>
      </c>
      <c r="H68" s="37">
        <v>0</v>
      </c>
      <c r="I68" s="37">
        <v>0</v>
      </c>
      <c r="J68" s="38">
        <v>0</v>
      </c>
      <c r="K68" s="38">
        <v>0</v>
      </c>
      <c r="L68" s="38">
        <v>0</v>
      </c>
      <c r="M68" s="38">
        <v>0</v>
      </c>
      <c r="N68" s="38">
        <v>0</v>
      </c>
      <c r="O68" s="38">
        <v>0</v>
      </c>
      <c r="P68" s="39">
        <v>0</v>
      </c>
      <c r="Q68" s="37">
        <v>0</v>
      </c>
      <c r="R68" s="38">
        <v>0</v>
      </c>
    </row>
    <row r="69" spans="1:18" ht="12.75">
      <c r="A69" s="35" t="s">
        <v>343</v>
      </c>
      <c r="B69" s="35">
        <v>57</v>
      </c>
      <c r="C69" s="36">
        <v>4</v>
      </c>
      <c r="D69" s="37">
        <v>6.6</v>
      </c>
      <c r="E69" s="37">
        <v>6.6</v>
      </c>
      <c r="F69" s="37">
        <v>7.5</v>
      </c>
      <c r="G69" s="37">
        <v>7.5</v>
      </c>
      <c r="H69" s="37">
        <v>7.5</v>
      </c>
      <c r="I69" s="37">
        <v>7.6</v>
      </c>
      <c r="J69" s="38">
        <v>1646.84</v>
      </c>
      <c r="K69" s="38">
        <v>1646.84</v>
      </c>
      <c r="L69" s="38">
        <v>1876.41</v>
      </c>
      <c r="M69" s="38">
        <v>1876.41</v>
      </c>
      <c r="N69" s="38">
        <v>1876.41</v>
      </c>
      <c r="O69" s="38">
        <v>1895.54</v>
      </c>
      <c r="P69" s="39">
        <v>0</v>
      </c>
      <c r="Q69" s="37">
        <v>0</v>
      </c>
      <c r="R69" s="38">
        <v>0</v>
      </c>
    </row>
    <row r="70" spans="1:18" ht="38.25">
      <c r="A70" s="35" t="s">
        <v>372</v>
      </c>
      <c r="B70" s="35">
        <v>58</v>
      </c>
      <c r="C70" s="36">
        <v>112852</v>
      </c>
      <c r="D70" s="37">
        <v>298651</v>
      </c>
      <c r="E70" s="37">
        <v>207541.7</v>
      </c>
      <c r="F70" s="37">
        <v>304332.6</v>
      </c>
      <c r="G70" s="37">
        <v>305504.7</v>
      </c>
      <c r="H70" s="37">
        <v>306368.5</v>
      </c>
      <c r="I70" s="37">
        <v>323075.9</v>
      </c>
      <c r="J70" s="38">
        <v>2646.4</v>
      </c>
      <c r="K70" s="38">
        <v>1839.06</v>
      </c>
      <c r="L70" s="38">
        <v>2696.74</v>
      </c>
      <c r="M70" s="38">
        <v>2707.13</v>
      </c>
      <c r="N70" s="38">
        <v>2714.78</v>
      </c>
      <c r="O70" s="38">
        <v>2862.83</v>
      </c>
      <c r="P70" s="39">
        <v>2678</v>
      </c>
      <c r="Q70" s="37">
        <v>7585.2</v>
      </c>
      <c r="R70" s="38">
        <v>2832.41</v>
      </c>
    </row>
    <row r="71" spans="1:18" ht="12.75">
      <c r="A71" s="35" t="s">
        <v>373</v>
      </c>
      <c r="B71" s="35">
        <v>59</v>
      </c>
      <c r="C71" s="36">
        <v>1176</v>
      </c>
      <c r="D71" s="37">
        <v>2237.7</v>
      </c>
      <c r="E71" s="37">
        <v>1732.2</v>
      </c>
      <c r="F71" s="37">
        <v>2661.1</v>
      </c>
      <c r="G71" s="37">
        <v>2664.8</v>
      </c>
      <c r="H71" s="37">
        <v>2668.2</v>
      </c>
      <c r="I71" s="37">
        <v>2776.7</v>
      </c>
      <c r="J71" s="38">
        <v>1902.81</v>
      </c>
      <c r="K71" s="38">
        <v>1472.96</v>
      </c>
      <c r="L71" s="38">
        <v>2262.84</v>
      </c>
      <c r="M71" s="38">
        <v>2265.99</v>
      </c>
      <c r="N71" s="38">
        <v>2268.88</v>
      </c>
      <c r="O71" s="38">
        <v>2361.14</v>
      </c>
      <c r="P71" s="39">
        <v>226</v>
      </c>
      <c r="Q71" s="37">
        <v>552.6</v>
      </c>
      <c r="R71" s="38">
        <v>2445.13</v>
      </c>
    </row>
    <row r="72" spans="1:18" ht="12.75">
      <c r="A72" s="35" t="s">
        <v>374</v>
      </c>
      <c r="B72" s="35">
        <v>60</v>
      </c>
      <c r="C72" s="36">
        <v>4709</v>
      </c>
      <c r="D72" s="37">
        <v>9314.6</v>
      </c>
      <c r="E72" s="37">
        <v>7069.8</v>
      </c>
      <c r="F72" s="37">
        <v>10193.5</v>
      </c>
      <c r="G72" s="37">
        <v>10199.2</v>
      </c>
      <c r="H72" s="37">
        <v>10201.6</v>
      </c>
      <c r="I72" s="37">
        <v>10823</v>
      </c>
      <c r="J72" s="38">
        <v>1978.04</v>
      </c>
      <c r="K72" s="38">
        <v>1501.34</v>
      </c>
      <c r="L72" s="38">
        <v>2164.68</v>
      </c>
      <c r="M72" s="38">
        <v>2165.9</v>
      </c>
      <c r="N72" s="38">
        <v>2166.4</v>
      </c>
      <c r="O72" s="38">
        <v>2298.36</v>
      </c>
      <c r="P72" s="39">
        <v>219</v>
      </c>
      <c r="Q72" s="37">
        <v>584.6</v>
      </c>
      <c r="R72" s="38">
        <v>2669.41</v>
      </c>
    </row>
    <row r="73" spans="1:18" ht="12.75">
      <c r="A73" s="35" t="s">
        <v>375</v>
      </c>
      <c r="B73" s="35">
        <v>61</v>
      </c>
      <c r="C73" s="36">
        <v>69143</v>
      </c>
      <c r="D73" s="37">
        <v>172497.6</v>
      </c>
      <c r="E73" s="37">
        <v>122949.9</v>
      </c>
      <c r="F73" s="37">
        <v>175900.7</v>
      </c>
      <c r="G73" s="37">
        <v>175912</v>
      </c>
      <c r="H73" s="37">
        <v>175919.1</v>
      </c>
      <c r="I73" s="37">
        <v>181468.3</v>
      </c>
      <c r="J73" s="38">
        <v>2494.79</v>
      </c>
      <c r="K73" s="38">
        <v>1778.2</v>
      </c>
      <c r="L73" s="38">
        <v>2544.01</v>
      </c>
      <c r="M73" s="38">
        <v>2544.18</v>
      </c>
      <c r="N73" s="38">
        <v>2544.28</v>
      </c>
      <c r="O73" s="38">
        <v>2624.54</v>
      </c>
      <c r="P73" s="39">
        <v>2300</v>
      </c>
      <c r="Q73" s="37">
        <v>7552.1</v>
      </c>
      <c r="R73" s="38">
        <v>3283.52</v>
      </c>
    </row>
    <row r="74" spans="1:18" ht="12.75">
      <c r="A74" s="35" t="s">
        <v>376</v>
      </c>
      <c r="B74" s="35">
        <v>62</v>
      </c>
      <c r="C74" s="36">
        <v>46231</v>
      </c>
      <c r="D74" s="37">
        <v>137399.4</v>
      </c>
      <c r="E74" s="37">
        <v>97291.1</v>
      </c>
      <c r="F74" s="37">
        <v>137641.7</v>
      </c>
      <c r="G74" s="37">
        <v>137705</v>
      </c>
      <c r="H74" s="37">
        <v>137736.4</v>
      </c>
      <c r="I74" s="37">
        <v>137873</v>
      </c>
      <c r="J74" s="38">
        <v>2972.02</v>
      </c>
      <c r="K74" s="38">
        <v>2104.46</v>
      </c>
      <c r="L74" s="38">
        <v>2977.26</v>
      </c>
      <c r="M74" s="38">
        <v>2978.63</v>
      </c>
      <c r="N74" s="38">
        <v>2979.31</v>
      </c>
      <c r="O74" s="38">
        <v>2982.26</v>
      </c>
      <c r="P74" s="39">
        <v>4</v>
      </c>
      <c r="Q74" s="37">
        <v>12.5</v>
      </c>
      <c r="R74" s="38">
        <v>3125</v>
      </c>
    </row>
    <row r="75" spans="1:18" ht="12.75">
      <c r="A75" s="35" t="s">
        <v>377</v>
      </c>
      <c r="B75" s="35">
        <v>63</v>
      </c>
      <c r="C75" s="36">
        <v>35223</v>
      </c>
      <c r="D75" s="37">
        <v>105781.8</v>
      </c>
      <c r="E75" s="37">
        <v>67246.3</v>
      </c>
      <c r="F75" s="37">
        <v>105893.5</v>
      </c>
      <c r="G75" s="37">
        <v>106468.2</v>
      </c>
      <c r="H75" s="37">
        <v>106527.1</v>
      </c>
      <c r="I75" s="37">
        <v>123285.7</v>
      </c>
      <c r="J75" s="38">
        <v>3003.2</v>
      </c>
      <c r="K75" s="38">
        <v>1909.16</v>
      </c>
      <c r="L75" s="38">
        <v>3006.37</v>
      </c>
      <c r="M75" s="38">
        <v>3022.69</v>
      </c>
      <c r="N75" s="38">
        <v>3024.36</v>
      </c>
      <c r="O75" s="38">
        <v>3500.15</v>
      </c>
      <c r="P75" s="39">
        <v>7</v>
      </c>
      <c r="Q75" s="37">
        <v>25.7</v>
      </c>
      <c r="R75" s="38">
        <v>3671.43</v>
      </c>
    </row>
    <row r="76" spans="1:18" ht="12.75">
      <c r="A76" s="35" t="s">
        <v>345</v>
      </c>
      <c r="B76" s="35">
        <v>64</v>
      </c>
      <c r="C76" s="36">
        <v>4149</v>
      </c>
      <c r="D76" s="37">
        <v>12377.1</v>
      </c>
      <c r="E76" s="37">
        <v>11331.5</v>
      </c>
      <c r="F76" s="37">
        <v>12995.3</v>
      </c>
      <c r="G76" s="37">
        <v>13303.6</v>
      </c>
      <c r="H76" s="37">
        <v>13703.2</v>
      </c>
      <c r="I76" s="37">
        <v>13871.4</v>
      </c>
      <c r="J76" s="38">
        <v>2983.15</v>
      </c>
      <c r="K76" s="38">
        <v>2731.14</v>
      </c>
      <c r="L76" s="38">
        <v>3132.15</v>
      </c>
      <c r="M76" s="38">
        <v>3206.46</v>
      </c>
      <c r="N76" s="38">
        <v>3302.77</v>
      </c>
      <c r="O76" s="38">
        <v>3343.31</v>
      </c>
      <c r="P76" s="39">
        <v>491</v>
      </c>
      <c r="Q76" s="37">
        <v>1834</v>
      </c>
      <c r="R76" s="38">
        <v>3735.23</v>
      </c>
    </row>
    <row r="77" spans="1:18" ht="12.75">
      <c r="A77" s="35" t="s">
        <v>378</v>
      </c>
      <c r="B77" s="35">
        <v>65</v>
      </c>
      <c r="C77" s="36">
        <v>19939</v>
      </c>
      <c r="D77" s="37">
        <v>52916</v>
      </c>
      <c r="E77" s="37">
        <v>49279.3</v>
      </c>
      <c r="F77" s="37">
        <v>55421.1</v>
      </c>
      <c r="G77" s="37">
        <v>55574.6</v>
      </c>
      <c r="H77" s="37">
        <v>55960.3</v>
      </c>
      <c r="I77" s="37">
        <v>57094.3</v>
      </c>
      <c r="J77" s="38">
        <v>2653.89</v>
      </c>
      <c r="K77" s="38">
        <v>2471.5</v>
      </c>
      <c r="L77" s="38">
        <v>2779.53</v>
      </c>
      <c r="M77" s="38">
        <v>2787.23</v>
      </c>
      <c r="N77" s="38">
        <v>2806.58</v>
      </c>
      <c r="O77" s="38">
        <v>2863.45</v>
      </c>
      <c r="P77" s="39">
        <v>2427</v>
      </c>
      <c r="Q77" s="37">
        <v>7748.5</v>
      </c>
      <c r="R77" s="38">
        <v>3192.62</v>
      </c>
    </row>
    <row r="78" spans="1:18" ht="12.75">
      <c r="A78" s="35" t="s">
        <v>379</v>
      </c>
      <c r="B78" s="35">
        <v>66</v>
      </c>
      <c r="C78" s="36">
        <v>20775</v>
      </c>
      <c r="D78" s="37">
        <v>61008.2</v>
      </c>
      <c r="E78" s="37">
        <v>52781.4</v>
      </c>
      <c r="F78" s="37">
        <v>62592.6</v>
      </c>
      <c r="G78" s="37">
        <v>62659.3</v>
      </c>
      <c r="H78" s="37">
        <v>63034.1</v>
      </c>
      <c r="I78" s="37">
        <v>63354.4</v>
      </c>
      <c r="J78" s="38">
        <v>2936.62</v>
      </c>
      <c r="K78" s="38">
        <v>2540.62</v>
      </c>
      <c r="L78" s="38">
        <v>3012.88</v>
      </c>
      <c r="M78" s="38">
        <v>3016.09</v>
      </c>
      <c r="N78" s="38">
        <v>3034.13</v>
      </c>
      <c r="O78" s="38">
        <v>3049.55</v>
      </c>
      <c r="P78" s="39">
        <v>6</v>
      </c>
      <c r="Q78" s="37">
        <v>12.9</v>
      </c>
      <c r="R78" s="38">
        <v>2150</v>
      </c>
    </row>
    <row r="79" spans="1:18" ht="12.75">
      <c r="A79" s="35" t="s">
        <v>380</v>
      </c>
      <c r="B79" s="35">
        <v>67</v>
      </c>
      <c r="C79" s="36">
        <v>22253</v>
      </c>
      <c r="D79" s="37">
        <v>80691.8</v>
      </c>
      <c r="E79" s="37">
        <v>68671.2</v>
      </c>
      <c r="F79" s="37">
        <v>80981.8</v>
      </c>
      <c r="G79" s="37">
        <v>81151.2</v>
      </c>
      <c r="H79" s="37">
        <v>81449.4</v>
      </c>
      <c r="I79" s="37">
        <v>81512.5</v>
      </c>
      <c r="J79" s="38">
        <v>3626.11</v>
      </c>
      <c r="K79" s="38">
        <v>3085.93</v>
      </c>
      <c r="L79" s="38">
        <v>3639.14</v>
      </c>
      <c r="M79" s="38">
        <v>3646.75</v>
      </c>
      <c r="N79" s="38">
        <v>3660.15</v>
      </c>
      <c r="O79" s="38">
        <v>3662.99</v>
      </c>
      <c r="P79" s="39">
        <v>0</v>
      </c>
      <c r="Q79" s="37">
        <v>0</v>
      </c>
      <c r="R79" s="38">
        <v>0</v>
      </c>
    </row>
    <row r="80" spans="1:18" ht="12.75">
      <c r="A80" s="35" t="s">
        <v>381</v>
      </c>
      <c r="B80" s="35">
        <v>68</v>
      </c>
      <c r="C80" s="36">
        <v>10681</v>
      </c>
      <c r="D80" s="37">
        <v>41114.3</v>
      </c>
      <c r="E80" s="37">
        <v>33316.4</v>
      </c>
      <c r="F80" s="37">
        <v>41139.2</v>
      </c>
      <c r="G80" s="37">
        <v>42080.1</v>
      </c>
      <c r="H80" s="37">
        <v>42189.3</v>
      </c>
      <c r="I80" s="37">
        <v>46961.4</v>
      </c>
      <c r="J80" s="38">
        <v>3849.29</v>
      </c>
      <c r="K80" s="38">
        <v>3119.22</v>
      </c>
      <c r="L80" s="38">
        <v>3851.62</v>
      </c>
      <c r="M80" s="38">
        <v>3939.72</v>
      </c>
      <c r="N80" s="38">
        <v>3949.94</v>
      </c>
      <c r="O80" s="38">
        <v>4396.72</v>
      </c>
      <c r="P80" s="39">
        <v>1</v>
      </c>
      <c r="Q80" s="37">
        <v>6.4</v>
      </c>
      <c r="R80" s="38">
        <v>6431.09</v>
      </c>
    </row>
    <row r="81" spans="1:18" ht="114.75">
      <c r="A81" s="54" t="s">
        <v>382</v>
      </c>
      <c r="B81" s="35">
        <v>69</v>
      </c>
      <c r="C81" s="36">
        <v>206581</v>
      </c>
      <c r="D81" s="37">
        <v>629890.8</v>
      </c>
      <c r="E81" s="37">
        <v>479380.3</v>
      </c>
      <c r="F81" s="37">
        <v>631620.2</v>
      </c>
      <c r="G81" s="37">
        <v>633508.4</v>
      </c>
      <c r="H81" s="37">
        <v>635154</v>
      </c>
      <c r="I81" s="37">
        <v>662070.1</v>
      </c>
      <c r="J81" s="38">
        <v>3049.12</v>
      </c>
      <c r="K81" s="38">
        <v>2320.54</v>
      </c>
      <c r="L81" s="38">
        <v>3057.49</v>
      </c>
      <c r="M81" s="38">
        <v>3066.63</v>
      </c>
      <c r="N81" s="38">
        <v>3074.6</v>
      </c>
      <c r="O81" s="38">
        <v>3204.89</v>
      </c>
      <c r="P81" s="39">
        <v>3810</v>
      </c>
      <c r="Q81" s="37">
        <v>13914.9</v>
      </c>
      <c r="R81" s="38">
        <v>3652.21</v>
      </c>
    </row>
    <row r="82" spans="1:18" ht="38.25">
      <c r="A82" s="35" t="s">
        <v>383</v>
      </c>
      <c r="B82" s="35">
        <v>70</v>
      </c>
      <c r="C82" s="36">
        <v>50279</v>
      </c>
      <c r="D82" s="37">
        <v>123694.8</v>
      </c>
      <c r="E82" s="37">
        <v>97736.5</v>
      </c>
      <c r="F82" s="37">
        <v>124774.8</v>
      </c>
      <c r="G82" s="37">
        <v>125090.2</v>
      </c>
      <c r="H82" s="37">
        <v>125206.6</v>
      </c>
      <c r="I82" s="37">
        <v>130774.7</v>
      </c>
      <c r="J82" s="38">
        <v>2460.17</v>
      </c>
      <c r="K82" s="38">
        <v>1943.88</v>
      </c>
      <c r="L82" s="38">
        <v>2481.65</v>
      </c>
      <c r="M82" s="38">
        <v>2487.92</v>
      </c>
      <c r="N82" s="38">
        <v>2490.24</v>
      </c>
      <c r="O82" s="38">
        <v>2600.98</v>
      </c>
      <c r="P82" s="39">
        <v>2811</v>
      </c>
      <c r="Q82" s="37">
        <v>9605.1</v>
      </c>
      <c r="R82" s="38">
        <v>3416.97</v>
      </c>
    </row>
    <row r="83" spans="1:18" ht="12.75">
      <c r="A83" s="35" t="s">
        <v>384</v>
      </c>
      <c r="B83" s="35">
        <v>71</v>
      </c>
      <c r="C83" s="36">
        <v>7963</v>
      </c>
      <c r="D83" s="37">
        <v>21465.4</v>
      </c>
      <c r="E83" s="37">
        <v>15799.1</v>
      </c>
      <c r="F83" s="37">
        <v>21570.6</v>
      </c>
      <c r="G83" s="37">
        <v>21614.3</v>
      </c>
      <c r="H83" s="37">
        <v>21638.8</v>
      </c>
      <c r="I83" s="37">
        <v>22382.8</v>
      </c>
      <c r="J83" s="38">
        <v>2695.64</v>
      </c>
      <c r="K83" s="38">
        <v>1984.06</v>
      </c>
      <c r="L83" s="38">
        <v>2708.85</v>
      </c>
      <c r="M83" s="38">
        <v>2714.34</v>
      </c>
      <c r="N83" s="38">
        <v>2717.42</v>
      </c>
      <c r="O83" s="38">
        <v>2810.85</v>
      </c>
      <c r="P83" s="39">
        <v>196</v>
      </c>
      <c r="Q83" s="37">
        <v>686.1</v>
      </c>
      <c r="R83" s="38">
        <v>3500.51</v>
      </c>
    </row>
    <row r="84" spans="1:18" ht="25.5">
      <c r="A84" s="35" t="s">
        <v>385</v>
      </c>
      <c r="B84" s="35">
        <v>72</v>
      </c>
      <c r="C84" s="36">
        <v>95271</v>
      </c>
      <c r="D84" s="37">
        <v>286436.5</v>
      </c>
      <c r="E84" s="37">
        <v>206401.9</v>
      </c>
      <c r="F84" s="37">
        <v>286860.1</v>
      </c>
      <c r="G84" s="37">
        <v>287626.3</v>
      </c>
      <c r="H84" s="37">
        <v>287959.7</v>
      </c>
      <c r="I84" s="37">
        <v>300371.5</v>
      </c>
      <c r="J84" s="38">
        <v>3006.54</v>
      </c>
      <c r="K84" s="38">
        <v>2166.47</v>
      </c>
      <c r="L84" s="38">
        <v>3010.99</v>
      </c>
      <c r="M84" s="38">
        <v>3019.03</v>
      </c>
      <c r="N84" s="38">
        <v>3022.53</v>
      </c>
      <c r="O84" s="38">
        <v>3152.81</v>
      </c>
      <c r="P84" s="39">
        <v>782</v>
      </c>
      <c r="Q84" s="37">
        <v>3464.4</v>
      </c>
      <c r="R84" s="38">
        <v>4430.18</v>
      </c>
    </row>
    <row r="85" spans="1:18" ht="12.75">
      <c r="A85" s="35" t="s">
        <v>386</v>
      </c>
      <c r="B85" s="35">
        <v>73</v>
      </c>
      <c r="C85" s="36">
        <v>8896</v>
      </c>
      <c r="D85" s="37">
        <v>29124.1</v>
      </c>
      <c r="E85" s="37">
        <v>22145.7</v>
      </c>
      <c r="F85" s="37">
        <v>29142.2</v>
      </c>
      <c r="G85" s="37">
        <v>29268.7</v>
      </c>
      <c r="H85" s="37">
        <v>29337.6</v>
      </c>
      <c r="I85" s="37">
        <v>30840.4</v>
      </c>
      <c r="J85" s="38">
        <v>3273.84</v>
      </c>
      <c r="K85" s="38">
        <v>2489.4</v>
      </c>
      <c r="L85" s="38">
        <v>3275.88</v>
      </c>
      <c r="M85" s="38">
        <v>3290.1</v>
      </c>
      <c r="N85" s="38">
        <v>3297.84</v>
      </c>
      <c r="O85" s="38">
        <v>3466.77</v>
      </c>
      <c r="P85" s="39">
        <v>3</v>
      </c>
      <c r="Q85" s="37">
        <v>9.4</v>
      </c>
      <c r="R85" s="38">
        <v>3133.33</v>
      </c>
    </row>
    <row r="86" spans="1:18" ht="25.5">
      <c r="A86" s="35" t="s">
        <v>387</v>
      </c>
      <c r="B86" s="35">
        <v>74</v>
      </c>
      <c r="C86" s="36">
        <v>36248</v>
      </c>
      <c r="D86" s="37">
        <v>130065.8</v>
      </c>
      <c r="E86" s="37">
        <v>104306.8</v>
      </c>
      <c r="F86" s="37">
        <v>130167.6</v>
      </c>
      <c r="G86" s="37">
        <v>130703.8</v>
      </c>
      <c r="H86" s="37">
        <v>131302.4</v>
      </c>
      <c r="I86" s="37">
        <v>136908.7</v>
      </c>
      <c r="J86" s="38">
        <v>3588.22</v>
      </c>
      <c r="K86" s="38">
        <v>2877.59</v>
      </c>
      <c r="L86" s="38">
        <v>3591.03</v>
      </c>
      <c r="M86" s="38">
        <v>3605.82</v>
      </c>
      <c r="N86" s="38">
        <v>3622.34</v>
      </c>
      <c r="O86" s="38">
        <v>3777</v>
      </c>
      <c r="P86" s="39">
        <v>13</v>
      </c>
      <c r="Q86" s="37">
        <v>118.6</v>
      </c>
      <c r="R86" s="38">
        <v>9123.08</v>
      </c>
    </row>
    <row r="87" spans="1:18" ht="12.75">
      <c r="A87" s="35" t="s">
        <v>388</v>
      </c>
      <c r="B87" s="35">
        <v>75</v>
      </c>
      <c r="C87" s="36">
        <v>1436</v>
      </c>
      <c r="D87" s="37">
        <v>5727.3</v>
      </c>
      <c r="E87" s="37">
        <v>4736.7</v>
      </c>
      <c r="F87" s="37">
        <v>5728</v>
      </c>
      <c r="G87" s="37">
        <v>5752.8</v>
      </c>
      <c r="H87" s="37">
        <v>5798.4</v>
      </c>
      <c r="I87" s="37">
        <v>6003.5</v>
      </c>
      <c r="J87" s="38">
        <v>3988.37</v>
      </c>
      <c r="K87" s="38">
        <v>3298.54</v>
      </c>
      <c r="L87" s="38">
        <v>3988.86</v>
      </c>
      <c r="M87" s="38">
        <v>4006.13</v>
      </c>
      <c r="N87" s="38">
        <v>4037.88</v>
      </c>
      <c r="O87" s="38">
        <v>4180.71</v>
      </c>
      <c r="P87" s="39">
        <v>1</v>
      </c>
      <c r="Q87" s="37">
        <v>5.9</v>
      </c>
      <c r="R87" s="38">
        <v>5876.47</v>
      </c>
    </row>
    <row r="88" spans="1:18" ht="25.5">
      <c r="A88" s="35" t="s">
        <v>389</v>
      </c>
      <c r="B88" s="35">
        <v>76</v>
      </c>
      <c r="C88" s="36">
        <v>3772</v>
      </c>
      <c r="D88" s="37">
        <v>17015.2</v>
      </c>
      <c r="E88" s="37">
        <v>14309</v>
      </c>
      <c r="F88" s="37">
        <v>17015.2</v>
      </c>
      <c r="G88" s="37">
        <v>17053.8</v>
      </c>
      <c r="H88" s="37">
        <v>17301.8</v>
      </c>
      <c r="I88" s="37">
        <v>17829.5</v>
      </c>
      <c r="J88" s="38">
        <v>4510.92</v>
      </c>
      <c r="K88" s="38">
        <v>3793.48</v>
      </c>
      <c r="L88" s="38">
        <v>4510.92</v>
      </c>
      <c r="M88" s="38">
        <v>4521.16</v>
      </c>
      <c r="N88" s="38">
        <v>4586.9</v>
      </c>
      <c r="O88" s="38">
        <v>4726.8</v>
      </c>
      <c r="P88" s="39">
        <v>3</v>
      </c>
      <c r="Q88" s="37">
        <v>14.9</v>
      </c>
      <c r="R88" s="38">
        <v>4966.67</v>
      </c>
    </row>
    <row r="89" spans="1:18" ht="25.5">
      <c r="A89" s="35" t="s">
        <v>390</v>
      </c>
      <c r="B89" s="35">
        <v>77</v>
      </c>
      <c r="C89" s="36">
        <v>1075</v>
      </c>
      <c r="D89" s="37">
        <v>5699.4</v>
      </c>
      <c r="E89" s="37">
        <v>4837.4</v>
      </c>
      <c r="F89" s="37">
        <v>5699.4</v>
      </c>
      <c r="G89" s="37">
        <v>5725.1</v>
      </c>
      <c r="H89" s="37">
        <v>5836.8</v>
      </c>
      <c r="I89" s="37">
        <v>6001</v>
      </c>
      <c r="J89" s="38">
        <v>5301.77</v>
      </c>
      <c r="K89" s="38">
        <v>4499.91</v>
      </c>
      <c r="L89" s="38">
        <v>5301.77</v>
      </c>
      <c r="M89" s="38">
        <v>5325.67</v>
      </c>
      <c r="N89" s="38">
        <v>5429.58</v>
      </c>
      <c r="O89" s="38">
        <v>5582.33</v>
      </c>
      <c r="P89" s="39">
        <v>1</v>
      </c>
      <c r="Q89" s="37">
        <v>10.5</v>
      </c>
      <c r="R89" s="38">
        <v>10498.38</v>
      </c>
    </row>
    <row r="90" spans="1:18" ht="12.75">
      <c r="A90" s="35" t="s">
        <v>391</v>
      </c>
      <c r="B90" s="35">
        <v>78</v>
      </c>
      <c r="C90" s="36">
        <v>181</v>
      </c>
      <c r="D90" s="37">
        <v>1043.6</v>
      </c>
      <c r="E90" s="37">
        <v>891.2</v>
      </c>
      <c r="F90" s="37">
        <v>1043.6</v>
      </c>
      <c r="G90" s="37">
        <v>1050</v>
      </c>
      <c r="H90" s="37">
        <v>1075.2</v>
      </c>
      <c r="I90" s="37">
        <v>1100.4</v>
      </c>
      <c r="J90" s="38">
        <v>5765.75</v>
      </c>
      <c r="K90" s="38">
        <v>4923.76</v>
      </c>
      <c r="L90" s="38">
        <v>5765.75</v>
      </c>
      <c r="M90" s="38">
        <v>5801.1</v>
      </c>
      <c r="N90" s="38">
        <v>5940.33</v>
      </c>
      <c r="O90" s="38">
        <v>6079.56</v>
      </c>
      <c r="P90" s="39">
        <v>0</v>
      </c>
      <c r="Q90" s="37">
        <v>0</v>
      </c>
      <c r="R90" s="38">
        <v>0</v>
      </c>
    </row>
    <row r="91" spans="1:18" ht="25.5">
      <c r="A91" s="35" t="s">
        <v>392</v>
      </c>
      <c r="B91" s="35">
        <v>79</v>
      </c>
      <c r="C91" s="36">
        <v>587</v>
      </c>
      <c r="D91" s="37">
        <v>3505.6</v>
      </c>
      <c r="E91" s="37">
        <v>2992.2</v>
      </c>
      <c r="F91" s="37">
        <v>3505.6</v>
      </c>
      <c r="G91" s="37">
        <v>3510.3</v>
      </c>
      <c r="H91" s="37">
        <v>3567.7</v>
      </c>
      <c r="I91" s="37">
        <v>3634.2</v>
      </c>
      <c r="J91" s="38">
        <v>5972.06</v>
      </c>
      <c r="K91" s="38">
        <v>5097.44</v>
      </c>
      <c r="L91" s="38">
        <v>5972.06</v>
      </c>
      <c r="M91" s="38">
        <v>5980.07</v>
      </c>
      <c r="N91" s="38">
        <v>6077.85</v>
      </c>
      <c r="O91" s="38">
        <v>6191.14</v>
      </c>
      <c r="P91" s="39">
        <v>0</v>
      </c>
      <c r="Q91" s="37">
        <v>0</v>
      </c>
      <c r="R91" s="38">
        <v>0</v>
      </c>
    </row>
    <row r="92" spans="1:18" ht="25.5">
      <c r="A92" s="35" t="s">
        <v>393</v>
      </c>
      <c r="B92" s="35">
        <v>80</v>
      </c>
      <c r="C92" s="36">
        <v>312</v>
      </c>
      <c r="D92" s="37">
        <v>2016.3</v>
      </c>
      <c r="E92" s="37">
        <v>1742</v>
      </c>
      <c r="F92" s="37">
        <v>2016.3</v>
      </c>
      <c r="G92" s="37">
        <v>2016.3</v>
      </c>
      <c r="H92" s="37">
        <v>2030.2</v>
      </c>
      <c r="I92" s="37">
        <v>2056.5</v>
      </c>
      <c r="J92" s="38">
        <v>6462.5</v>
      </c>
      <c r="K92" s="38">
        <v>5583.33</v>
      </c>
      <c r="L92" s="38">
        <v>6462.5</v>
      </c>
      <c r="M92" s="38">
        <v>6462.5</v>
      </c>
      <c r="N92" s="38">
        <v>6507.05</v>
      </c>
      <c r="O92" s="38">
        <v>6591.35</v>
      </c>
      <c r="P92" s="39">
        <v>0</v>
      </c>
      <c r="Q92" s="37">
        <v>0</v>
      </c>
      <c r="R92" s="38">
        <v>0</v>
      </c>
    </row>
    <row r="93" spans="1:18" ht="12.75">
      <c r="A93" s="35" t="s">
        <v>394</v>
      </c>
      <c r="B93" s="35">
        <v>81</v>
      </c>
      <c r="C93" s="36">
        <v>50</v>
      </c>
      <c r="D93" s="37">
        <v>405.5</v>
      </c>
      <c r="E93" s="37">
        <v>356.4</v>
      </c>
      <c r="F93" s="37">
        <v>405.5</v>
      </c>
      <c r="G93" s="37">
        <v>405.5</v>
      </c>
      <c r="H93" s="37">
        <v>405.9</v>
      </c>
      <c r="I93" s="37">
        <v>408.7</v>
      </c>
      <c r="J93" s="38">
        <v>8110</v>
      </c>
      <c r="K93" s="38">
        <v>7128</v>
      </c>
      <c r="L93" s="38">
        <v>8110</v>
      </c>
      <c r="M93" s="38">
        <v>8110</v>
      </c>
      <c r="N93" s="38">
        <v>8118</v>
      </c>
      <c r="O93" s="38">
        <v>8174</v>
      </c>
      <c r="P93" s="39">
        <v>0</v>
      </c>
      <c r="Q93" s="37">
        <v>0</v>
      </c>
      <c r="R93" s="38">
        <v>0</v>
      </c>
    </row>
    <row r="94" spans="1:18" ht="25.5">
      <c r="A94" s="35" t="s">
        <v>395</v>
      </c>
      <c r="B94" s="35">
        <v>82</v>
      </c>
      <c r="C94" s="36">
        <v>217</v>
      </c>
      <c r="D94" s="37">
        <v>1554.9</v>
      </c>
      <c r="E94" s="37">
        <v>1341</v>
      </c>
      <c r="F94" s="37">
        <v>1554.9</v>
      </c>
      <c r="G94" s="37">
        <v>1554.9</v>
      </c>
      <c r="H94" s="37">
        <v>1556.5</v>
      </c>
      <c r="I94" s="37">
        <v>1577.1</v>
      </c>
      <c r="J94" s="38">
        <v>7165.44</v>
      </c>
      <c r="K94" s="38">
        <v>6179.72</v>
      </c>
      <c r="L94" s="38">
        <v>7165.44</v>
      </c>
      <c r="M94" s="38">
        <v>7165.44</v>
      </c>
      <c r="N94" s="38">
        <v>7172.81</v>
      </c>
      <c r="O94" s="38">
        <v>7267.74</v>
      </c>
      <c r="P94" s="39">
        <v>0</v>
      </c>
      <c r="Q94" s="37">
        <v>0</v>
      </c>
      <c r="R94" s="38">
        <v>0</v>
      </c>
    </row>
    <row r="95" spans="1:18" ht="25.5">
      <c r="A95" s="35" t="s">
        <v>396</v>
      </c>
      <c r="B95" s="35">
        <v>83</v>
      </c>
      <c r="C95" s="36">
        <v>104</v>
      </c>
      <c r="D95" s="37">
        <v>719.4</v>
      </c>
      <c r="E95" s="37">
        <v>611.7</v>
      </c>
      <c r="F95" s="37">
        <v>719.4</v>
      </c>
      <c r="G95" s="37">
        <v>719.4</v>
      </c>
      <c r="H95" s="37">
        <v>719.4</v>
      </c>
      <c r="I95" s="37">
        <v>728.8</v>
      </c>
      <c r="J95" s="38">
        <v>6917.31</v>
      </c>
      <c r="K95" s="38">
        <v>5881.73</v>
      </c>
      <c r="L95" s="38">
        <v>6917.31</v>
      </c>
      <c r="M95" s="38">
        <v>6917.31</v>
      </c>
      <c r="N95" s="38">
        <v>6917.31</v>
      </c>
      <c r="O95" s="38">
        <v>7007.69</v>
      </c>
      <c r="P95" s="39">
        <v>0</v>
      </c>
      <c r="Q95" s="37">
        <v>0</v>
      </c>
      <c r="R95" s="38">
        <v>0</v>
      </c>
    </row>
    <row r="96" spans="1:18" ht="12.75">
      <c r="A96" s="35" t="s">
        <v>397</v>
      </c>
      <c r="B96" s="35">
        <v>84</v>
      </c>
      <c r="C96" s="36">
        <v>15</v>
      </c>
      <c r="D96" s="37">
        <v>98.3</v>
      </c>
      <c r="E96" s="37">
        <v>83.3</v>
      </c>
      <c r="F96" s="37">
        <v>98.3</v>
      </c>
      <c r="G96" s="37">
        <v>98.3</v>
      </c>
      <c r="H96" s="37">
        <v>98.3</v>
      </c>
      <c r="I96" s="37">
        <v>99.8</v>
      </c>
      <c r="J96" s="38">
        <v>6553.33</v>
      </c>
      <c r="K96" s="38">
        <v>5553.33</v>
      </c>
      <c r="L96" s="38">
        <v>6553.33</v>
      </c>
      <c r="M96" s="38">
        <v>6553.33</v>
      </c>
      <c r="N96" s="38">
        <v>6553.33</v>
      </c>
      <c r="O96" s="38">
        <v>6653.33</v>
      </c>
      <c r="P96" s="39">
        <v>0</v>
      </c>
      <c r="Q96" s="37">
        <v>0</v>
      </c>
      <c r="R96" s="38">
        <v>0</v>
      </c>
    </row>
    <row r="97" spans="1:18" ht="25.5">
      <c r="A97" s="35" t="s">
        <v>398</v>
      </c>
      <c r="B97" s="35">
        <v>85</v>
      </c>
      <c r="C97" s="36">
        <v>175</v>
      </c>
      <c r="D97" s="37">
        <v>1318.7</v>
      </c>
      <c r="E97" s="37">
        <v>1089.4</v>
      </c>
      <c r="F97" s="37">
        <v>1318.7</v>
      </c>
      <c r="G97" s="37">
        <v>1318.7</v>
      </c>
      <c r="H97" s="37">
        <v>1318.7</v>
      </c>
      <c r="I97" s="37">
        <v>1352.5</v>
      </c>
      <c r="J97" s="38">
        <v>7535.43</v>
      </c>
      <c r="K97" s="38">
        <v>6225.14</v>
      </c>
      <c r="L97" s="38">
        <v>7535.43</v>
      </c>
      <c r="M97" s="38">
        <v>7535.43</v>
      </c>
      <c r="N97" s="38">
        <v>7535.43</v>
      </c>
      <c r="O97" s="38">
        <v>7728.57</v>
      </c>
      <c r="P97" s="39">
        <v>0</v>
      </c>
      <c r="Q97" s="37">
        <v>0</v>
      </c>
      <c r="R97" s="38">
        <v>0</v>
      </c>
    </row>
    <row r="98" spans="1:18" ht="76.5">
      <c r="A98" s="35" t="s">
        <v>399</v>
      </c>
      <c r="B98" s="35">
        <v>86</v>
      </c>
      <c r="C98" s="36">
        <v>0</v>
      </c>
      <c r="D98" s="37">
        <v>0</v>
      </c>
      <c r="E98" s="37">
        <v>0</v>
      </c>
      <c r="F98" s="37">
        <v>0</v>
      </c>
      <c r="G98" s="37">
        <v>0</v>
      </c>
      <c r="H98" s="37">
        <v>0</v>
      </c>
      <c r="I98" s="37">
        <v>0</v>
      </c>
      <c r="J98" s="38">
        <v>0</v>
      </c>
      <c r="K98" s="38">
        <v>0</v>
      </c>
      <c r="L98" s="38">
        <v>0</v>
      </c>
      <c r="M98" s="38">
        <v>0</v>
      </c>
      <c r="N98" s="38">
        <v>0</v>
      </c>
      <c r="O98" s="38">
        <v>0</v>
      </c>
      <c r="P98" s="39">
        <v>0</v>
      </c>
      <c r="Q98" s="37">
        <v>0</v>
      </c>
      <c r="R98" s="38">
        <v>0</v>
      </c>
    </row>
    <row r="99" spans="1:18" ht="76.5">
      <c r="A99" s="44" t="s">
        <v>400</v>
      </c>
      <c r="B99" s="48">
        <v>961</v>
      </c>
      <c r="C99" s="36">
        <v>207</v>
      </c>
      <c r="D99" s="37">
        <v>694.5</v>
      </c>
      <c r="E99" s="37">
        <v>595.6</v>
      </c>
      <c r="F99" s="37">
        <v>729.2</v>
      </c>
      <c r="G99" s="37">
        <v>729.2</v>
      </c>
      <c r="H99" s="37">
        <v>729.2</v>
      </c>
      <c r="I99" s="37">
        <v>738.1</v>
      </c>
      <c r="J99" s="38">
        <v>3355.07</v>
      </c>
      <c r="K99" s="38">
        <v>2877.29</v>
      </c>
      <c r="L99" s="38">
        <v>3522.71</v>
      </c>
      <c r="M99" s="38">
        <v>3522.71</v>
      </c>
      <c r="N99" s="38">
        <v>3522.71</v>
      </c>
      <c r="O99" s="38">
        <v>3565.7</v>
      </c>
      <c r="P99" s="39">
        <v>41</v>
      </c>
      <c r="Q99" s="37">
        <v>146.5</v>
      </c>
      <c r="R99" s="38">
        <v>3573.17</v>
      </c>
    </row>
    <row r="100" spans="1:18" ht="76.5">
      <c r="A100" s="44" t="s">
        <v>401</v>
      </c>
      <c r="B100" s="48">
        <v>9611</v>
      </c>
      <c r="C100" s="36">
        <v>146</v>
      </c>
      <c r="D100" s="37">
        <v>444.3</v>
      </c>
      <c r="E100" s="37">
        <v>393.8</v>
      </c>
      <c r="F100" s="37">
        <v>471.5</v>
      </c>
      <c r="G100" s="37">
        <v>471.5</v>
      </c>
      <c r="H100" s="37">
        <v>471.5</v>
      </c>
      <c r="I100" s="37">
        <v>478.7</v>
      </c>
      <c r="J100" s="38">
        <v>3043.15</v>
      </c>
      <c r="K100" s="38">
        <v>2697.26</v>
      </c>
      <c r="L100" s="38">
        <v>3229.45</v>
      </c>
      <c r="M100" s="38">
        <v>3229.45</v>
      </c>
      <c r="N100" s="38">
        <v>3229.45</v>
      </c>
      <c r="O100" s="38">
        <v>3278.77</v>
      </c>
      <c r="P100" s="39">
        <v>32</v>
      </c>
      <c r="Q100" s="37">
        <v>92.9</v>
      </c>
      <c r="R100" s="38">
        <v>2903.13</v>
      </c>
    </row>
    <row r="101" spans="1:18" ht="25.5">
      <c r="A101" s="44" t="s">
        <v>402</v>
      </c>
      <c r="B101" s="48">
        <v>9612</v>
      </c>
      <c r="C101" s="36">
        <v>44</v>
      </c>
      <c r="D101" s="37">
        <v>158.4</v>
      </c>
      <c r="E101" s="37">
        <v>130.5</v>
      </c>
      <c r="F101" s="37">
        <v>165.6</v>
      </c>
      <c r="G101" s="37">
        <v>165.6</v>
      </c>
      <c r="H101" s="37">
        <v>165.6</v>
      </c>
      <c r="I101" s="37">
        <v>167.1</v>
      </c>
      <c r="J101" s="38">
        <v>3600</v>
      </c>
      <c r="K101" s="38">
        <v>2965.91</v>
      </c>
      <c r="L101" s="38">
        <v>3763.64</v>
      </c>
      <c r="M101" s="38">
        <v>3763.64</v>
      </c>
      <c r="N101" s="38">
        <v>3763.64</v>
      </c>
      <c r="O101" s="38">
        <v>3797.73</v>
      </c>
      <c r="P101" s="39">
        <v>6</v>
      </c>
      <c r="Q101" s="37">
        <v>27.8</v>
      </c>
      <c r="R101" s="38">
        <v>4633.33</v>
      </c>
    </row>
    <row r="102" spans="1:18" ht="38.25">
      <c r="A102" s="44" t="s">
        <v>403</v>
      </c>
      <c r="B102" s="48">
        <v>9613</v>
      </c>
      <c r="C102" s="36">
        <v>17</v>
      </c>
      <c r="D102" s="37">
        <v>91.8</v>
      </c>
      <c r="E102" s="37">
        <v>71.3</v>
      </c>
      <c r="F102" s="37">
        <v>92.1</v>
      </c>
      <c r="G102" s="37">
        <v>92.1</v>
      </c>
      <c r="H102" s="37">
        <v>92.1</v>
      </c>
      <c r="I102" s="37">
        <v>92.3</v>
      </c>
      <c r="J102" s="38">
        <v>5400</v>
      </c>
      <c r="K102" s="38">
        <v>4194.12</v>
      </c>
      <c r="L102" s="38">
        <v>5417.65</v>
      </c>
      <c r="M102" s="38">
        <v>5417.65</v>
      </c>
      <c r="N102" s="38">
        <v>5417.65</v>
      </c>
      <c r="O102" s="38">
        <v>5429.41</v>
      </c>
      <c r="P102" s="39">
        <v>3</v>
      </c>
      <c r="Q102" s="37">
        <v>25.8</v>
      </c>
      <c r="R102" s="38">
        <v>8606.34</v>
      </c>
    </row>
    <row r="103" spans="1:18" ht="25.5">
      <c r="A103" s="44" t="s">
        <v>404</v>
      </c>
      <c r="B103" s="48">
        <v>9614</v>
      </c>
      <c r="C103" s="36">
        <v>0</v>
      </c>
      <c r="D103" s="37">
        <v>0</v>
      </c>
      <c r="E103" s="37">
        <v>0</v>
      </c>
      <c r="F103" s="37">
        <v>0</v>
      </c>
      <c r="G103" s="37">
        <v>0</v>
      </c>
      <c r="H103" s="37">
        <v>0</v>
      </c>
      <c r="I103" s="37">
        <v>0</v>
      </c>
      <c r="J103" s="38">
        <v>0</v>
      </c>
      <c r="K103" s="38">
        <v>0</v>
      </c>
      <c r="L103" s="38">
        <v>0</v>
      </c>
      <c r="M103" s="38">
        <v>0</v>
      </c>
      <c r="N103" s="38">
        <v>0</v>
      </c>
      <c r="O103" s="38">
        <v>0</v>
      </c>
      <c r="P103" s="39">
        <v>0</v>
      </c>
      <c r="Q103" s="37">
        <v>0</v>
      </c>
      <c r="R103" s="38">
        <v>0</v>
      </c>
    </row>
    <row r="104" spans="1:18" ht="76.5">
      <c r="A104" s="44" t="s">
        <v>405</v>
      </c>
      <c r="B104" s="48">
        <v>962</v>
      </c>
      <c r="C104" s="36">
        <v>16791</v>
      </c>
      <c r="D104" s="37">
        <v>40531.4</v>
      </c>
      <c r="E104" s="37">
        <v>30455.6</v>
      </c>
      <c r="F104" s="37">
        <v>42658.4</v>
      </c>
      <c r="G104" s="37">
        <v>42660.1</v>
      </c>
      <c r="H104" s="37">
        <v>42660.1</v>
      </c>
      <c r="I104" s="37">
        <v>43743.4</v>
      </c>
      <c r="J104" s="38">
        <v>2413.88</v>
      </c>
      <c r="K104" s="38">
        <v>1813.81</v>
      </c>
      <c r="L104" s="38">
        <v>2540.55</v>
      </c>
      <c r="M104" s="38">
        <v>2540.65</v>
      </c>
      <c r="N104" s="38">
        <v>2540.65</v>
      </c>
      <c r="O104" s="38">
        <v>2605.17</v>
      </c>
      <c r="P104" s="39">
        <v>2236</v>
      </c>
      <c r="Q104" s="37">
        <v>7361.9</v>
      </c>
      <c r="R104" s="38">
        <v>3292.44</v>
      </c>
    </row>
    <row r="105" spans="1:18" ht="63.75">
      <c r="A105" s="46" t="s">
        <v>406</v>
      </c>
      <c r="B105" s="46">
        <v>97</v>
      </c>
      <c r="C105" s="36">
        <v>8</v>
      </c>
      <c r="D105" s="37">
        <v>38.2</v>
      </c>
      <c r="E105" s="37">
        <v>34.2</v>
      </c>
      <c r="F105" s="37">
        <v>38.2</v>
      </c>
      <c r="G105" s="37">
        <v>38.2</v>
      </c>
      <c r="H105" s="37">
        <v>38.2</v>
      </c>
      <c r="I105" s="37">
        <v>42.2</v>
      </c>
      <c r="J105" s="38">
        <v>4775</v>
      </c>
      <c r="K105" s="38">
        <v>4275</v>
      </c>
      <c r="L105" s="38">
        <v>4775</v>
      </c>
      <c r="M105" s="38">
        <v>4775</v>
      </c>
      <c r="N105" s="38">
        <v>4775</v>
      </c>
      <c r="O105" s="38">
        <v>5275</v>
      </c>
      <c r="P105" s="39">
        <v>0</v>
      </c>
      <c r="Q105" s="37">
        <v>0</v>
      </c>
      <c r="R105" s="38">
        <v>0</v>
      </c>
    </row>
    <row r="106" spans="1:18" ht="25.5">
      <c r="A106" s="35" t="s">
        <v>407</v>
      </c>
      <c r="B106" s="35">
        <v>98</v>
      </c>
      <c r="C106" s="36">
        <v>4</v>
      </c>
      <c r="D106" s="37">
        <v>17.5</v>
      </c>
      <c r="E106" s="37">
        <v>15.7</v>
      </c>
      <c r="F106" s="37">
        <v>17.5</v>
      </c>
      <c r="G106" s="37">
        <v>17.5</v>
      </c>
      <c r="H106" s="37">
        <v>17.5</v>
      </c>
      <c r="I106" s="37">
        <v>19.5</v>
      </c>
      <c r="J106" s="38">
        <v>4375</v>
      </c>
      <c r="K106" s="38">
        <v>3925</v>
      </c>
      <c r="L106" s="38">
        <v>4375</v>
      </c>
      <c r="M106" s="38">
        <v>4375</v>
      </c>
      <c r="N106" s="38">
        <v>4375</v>
      </c>
      <c r="O106" s="38">
        <v>4875</v>
      </c>
      <c r="P106" s="39">
        <v>0</v>
      </c>
      <c r="Q106" s="37">
        <v>0</v>
      </c>
      <c r="R106" s="38">
        <v>0</v>
      </c>
    </row>
    <row r="107" spans="1:18" ht="12.75">
      <c r="A107" s="35" t="s">
        <v>408</v>
      </c>
      <c r="B107" s="35">
        <v>99</v>
      </c>
      <c r="C107" s="36">
        <v>3</v>
      </c>
      <c r="D107" s="37">
        <v>17.1</v>
      </c>
      <c r="E107" s="37">
        <v>15.3</v>
      </c>
      <c r="F107" s="37">
        <v>17.1</v>
      </c>
      <c r="G107" s="37">
        <v>17.1</v>
      </c>
      <c r="H107" s="37">
        <v>17.1</v>
      </c>
      <c r="I107" s="37">
        <v>18.6</v>
      </c>
      <c r="J107" s="38">
        <v>5691.46</v>
      </c>
      <c r="K107" s="38">
        <v>5097.4</v>
      </c>
      <c r="L107" s="38">
        <v>5691.46</v>
      </c>
      <c r="M107" s="38">
        <v>5691.46</v>
      </c>
      <c r="N107" s="38">
        <v>5691.46</v>
      </c>
      <c r="O107" s="38">
        <v>6191.46</v>
      </c>
      <c r="P107" s="39">
        <v>0</v>
      </c>
      <c r="Q107" s="37">
        <v>0</v>
      </c>
      <c r="R107" s="38">
        <v>0</v>
      </c>
    </row>
    <row r="108" spans="1:18" ht="12.75">
      <c r="A108" s="35" t="s">
        <v>409</v>
      </c>
      <c r="B108" s="35">
        <v>100</v>
      </c>
      <c r="C108" s="36">
        <v>1</v>
      </c>
      <c r="D108" s="37">
        <v>3.6</v>
      </c>
      <c r="E108" s="37">
        <v>3.2</v>
      </c>
      <c r="F108" s="37">
        <v>3.6</v>
      </c>
      <c r="G108" s="37">
        <v>3.6</v>
      </c>
      <c r="H108" s="37">
        <v>3.6</v>
      </c>
      <c r="I108" s="37">
        <v>4.1</v>
      </c>
      <c r="J108" s="38">
        <v>3591.69</v>
      </c>
      <c r="K108" s="38">
        <v>3197.22</v>
      </c>
      <c r="L108" s="38">
        <v>3591.69</v>
      </c>
      <c r="M108" s="38">
        <v>3591.69</v>
      </c>
      <c r="N108" s="38">
        <v>3591.69</v>
      </c>
      <c r="O108" s="38">
        <v>4091.69</v>
      </c>
      <c r="P108" s="39">
        <v>0</v>
      </c>
      <c r="Q108" s="37">
        <v>0</v>
      </c>
      <c r="R108" s="38">
        <v>0</v>
      </c>
    </row>
    <row r="109" spans="1:18" ht="12.75">
      <c r="A109" s="35" t="s">
        <v>410</v>
      </c>
      <c r="B109" s="35">
        <v>101</v>
      </c>
      <c r="C109" s="36">
        <v>0</v>
      </c>
      <c r="D109" s="37">
        <v>0</v>
      </c>
      <c r="E109" s="37">
        <v>0</v>
      </c>
      <c r="F109" s="37">
        <v>0</v>
      </c>
      <c r="G109" s="37">
        <v>0</v>
      </c>
      <c r="H109" s="37">
        <v>0</v>
      </c>
      <c r="I109" s="37">
        <v>0</v>
      </c>
      <c r="J109" s="38">
        <v>0</v>
      </c>
      <c r="K109" s="38">
        <v>0</v>
      </c>
      <c r="L109" s="38">
        <v>0</v>
      </c>
      <c r="M109" s="38">
        <v>0</v>
      </c>
      <c r="N109" s="38">
        <v>0</v>
      </c>
      <c r="O109" s="38">
        <v>0</v>
      </c>
      <c r="P109" s="39">
        <v>0</v>
      </c>
      <c r="Q109" s="37">
        <v>0</v>
      </c>
      <c r="R109" s="38">
        <v>0</v>
      </c>
    </row>
    <row r="110" spans="1:18" ht="51">
      <c r="A110" s="35" t="s">
        <v>411</v>
      </c>
      <c r="B110" s="35">
        <v>102</v>
      </c>
      <c r="C110" s="36">
        <v>214</v>
      </c>
      <c r="D110" s="37">
        <v>1463.5</v>
      </c>
      <c r="E110" s="37">
        <v>935.4</v>
      </c>
      <c r="F110" s="37">
        <v>1463.5</v>
      </c>
      <c r="G110" s="37">
        <v>2152.5</v>
      </c>
      <c r="H110" s="37">
        <v>2157.7</v>
      </c>
      <c r="I110" s="37">
        <v>2170.4</v>
      </c>
      <c r="J110" s="38">
        <v>6838.79</v>
      </c>
      <c r="K110" s="38">
        <v>4371.03</v>
      </c>
      <c r="L110" s="38">
        <v>6838.79</v>
      </c>
      <c r="M110" s="38">
        <v>10058.41</v>
      </c>
      <c r="N110" s="38">
        <v>10082.71</v>
      </c>
      <c r="O110" s="38">
        <v>10142.06</v>
      </c>
      <c r="P110" s="39">
        <v>1</v>
      </c>
      <c r="Q110" s="37">
        <v>17.7</v>
      </c>
      <c r="R110" s="38">
        <v>17690</v>
      </c>
    </row>
    <row r="111" spans="1:18" ht="26.25">
      <c r="A111" s="55" t="s">
        <v>363</v>
      </c>
      <c r="B111" s="35">
        <v>103</v>
      </c>
      <c r="C111" s="36">
        <v>41</v>
      </c>
      <c r="D111" s="37">
        <v>245.6</v>
      </c>
      <c r="E111" s="37">
        <v>114.7</v>
      </c>
      <c r="F111" s="37">
        <v>245.6</v>
      </c>
      <c r="G111" s="37">
        <v>490.9</v>
      </c>
      <c r="H111" s="37">
        <v>490.9</v>
      </c>
      <c r="I111" s="37">
        <v>493.8</v>
      </c>
      <c r="J111" s="38">
        <v>5990.24</v>
      </c>
      <c r="K111" s="38">
        <v>2797.56</v>
      </c>
      <c r="L111" s="38">
        <v>5990.24</v>
      </c>
      <c r="M111" s="38">
        <v>11973.17</v>
      </c>
      <c r="N111" s="38">
        <v>11973.17</v>
      </c>
      <c r="O111" s="38">
        <v>12043.9</v>
      </c>
      <c r="P111" s="39">
        <v>0</v>
      </c>
      <c r="Q111" s="37">
        <v>0</v>
      </c>
      <c r="R111" s="38">
        <v>0</v>
      </c>
    </row>
    <row r="112" spans="1:18" ht="12.75">
      <c r="A112" s="49" t="s">
        <v>364</v>
      </c>
      <c r="B112" s="35">
        <v>104</v>
      </c>
      <c r="C112" s="36">
        <v>95</v>
      </c>
      <c r="D112" s="37">
        <v>669.8</v>
      </c>
      <c r="E112" s="37">
        <v>427.9</v>
      </c>
      <c r="F112" s="37">
        <v>669.8</v>
      </c>
      <c r="G112" s="37">
        <v>1032.2</v>
      </c>
      <c r="H112" s="37">
        <v>1032.2</v>
      </c>
      <c r="I112" s="37">
        <v>1037.1</v>
      </c>
      <c r="J112" s="38">
        <v>7050.53</v>
      </c>
      <c r="K112" s="38">
        <v>4504.21</v>
      </c>
      <c r="L112" s="38">
        <v>7050.53</v>
      </c>
      <c r="M112" s="38">
        <v>10865.26</v>
      </c>
      <c r="N112" s="38">
        <v>10865.26</v>
      </c>
      <c r="O112" s="38">
        <v>10916.84</v>
      </c>
      <c r="P112" s="39">
        <v>1</v>
      </c>
      <c r="Q112" s="37">
        <v>17.7</v>
      </c>
      <c r="R112" s="38">
        <v>17690</v>
      </c>
    </row>
    <row r="113" spans="1:18" ht="12.75">
      <c r="A113" s="49" t="s">
        <v>365</v>
      </c>
      <c r="B113" s="35">
        <v>105</v>
      </c>
      <c r="C113" s="36">
        <v>78</v>
      </c>
      <c r="D113" s="37">
        <v>548.1</v>
      </c>
      <c r="E113" s="37">
        <v>392.8</v>
      </c>
      <c r="F113" s="37">
        <v>548.1</v>
      </c>
      <c r="G113" s="37">
        <v>629.4</v>
      </c>
      <c r="H113" s="37">
        <v>634.6</v>
      </c>
      <c r="I113" s="37">
        <v>639.5</v>
      </c>
      <c r="J113" s="38">
        <v>7026.92</v>
      </c>
      <c r="K113" s="38">
        <v>5035.9</v>
      </c>
      <c r="L113" s="38">
        <v>7026.92</v>
      </c>
      <c r="M113" s="38">
        <v>8069.23</v>
      </c>
      <c r="N113" s="38">
        <v>8135.9</v>
      </c>
      <c r="O113" s="38">
        <v>8198.72</v>
      </c>
      <c r="P113" s="39">
        <v>0</v>
      </c>
      <c r="Q113" s="37">
        <v>0</v>
      </c>
      <c r="R113" s="38">
        <v>0</v>
      </c>
    </row>
    <row r="114" spans="1:18" ht="38.25">
      <c r="A114" s="35" t="s">
        <v>412</v>
      </c>
      <c r="B114" s="35">
        <v>106</v>
      </c>
      <c r="C114" s="36">
        <v>14418</v>
      </c>
      <c r="D114" s="37">
        <v>48603.2</v>
      </c>
      <c r="E114" s="37">
        <v>39460.3</v>
      </c>
      <c r="F114" s="37">
        <v>48851.7</v>
      </c>
      <c r="G114" s="37">
        <v>49304.1</v>
      </c>
      <c r="H114" s="37">
        <v>49600.5</v>
      </c>
      <c r="I114" s="37">
        <v>51183.7</v>
      </c>
      <c r="J114" s="38">
        <v>3371.01</v>
      </c>
      <c r="K114" s="38">
        <v>2736.88</v>
      </c>
      <c r="L114" s="38">
        <v>3388.24</v>
      </c>
      <c r="M114" s="38">
        <v>3419.62</v>
      </c>
      <c r="N114" s="38">
        <v>3440.18</v>
      </c>
      <c r="O114" s="38">
        <v>3549.99</v>
      </c>
      <c r="P114" s="39">
        <v>14</v>
      </c>
      <c r="Q114" s="37">
        <v>48.1</v>
      </c>
      <c r="R114" s="38">
        <v>3435.71</v>
      </c>
    </row>
    <row r="115" spans="1:18" ht="26.25">
      <c r="A115" s="55" t="s">
        <v>363</v>
      </c>
      <c r="B115" s="35">
        <v>107</v>
      </c>
      <c r="C115" s="36">
        <v>1770</v>
      </c>
      <c r="D115" s="37">
        <v>5799</v>
      </c>
      <c r="E115" s="37">
        <v>4336.8</v>
      </c>
      <c r="F115" s="37">
        <v>5829</v>
      </c>
      <c r="G115" s="37">
        <v>5992.4</v>
      </c>
      <c r="H115" s="37">
        <v>6012.1</v>
      </c>
      <c r="I115" s="37">
        <v>6325.9</v>
      </c>
      <c r="J115" s="38">
        <v>3276.27</v>
      </c>
      <c r="K115" s="38">
        <v>2450.17</v>
      </c>
      <c r="L115" s="38">
        <v>3293.22</v>
      </c>
      <c r="M115" s="38">
        <v>3385.54</v>
      </c>
      <c r="N115" s="38">
        <v>3396.67</v>
      </c>
      <c r="O115" s="38">
        <v>3573.95</v>
      </c>
      <c r="P115" s="39">
        <v>1</v>
      </c>
      <c r="Q115" s="37">
        <v>2.6</v>
      </c>
      <c r="R115" s="38">
        <v>2563.7</v>
      </c>
    </row>
    <row r="116" spans="1:18" ht="12.75">
      <c r="A116" s="49" t="s">
        <v>364</v>
      </c>
      <c r="B116" s="35">
        <v>108</v>
      </c>
      <c r="C116" s="36">
        <v>5431</v>
      </c>
      <c r="D116" s="37">
        <v>19431.2</v>
      </c>
      <c r="E116" s="37">
        <v>15728.8</v>
      </c>
      <c r="F116" s="37">
        <v>19527.3</v>
      </c>
      <c r="G116" s="37">
        <v>19763.1</v>
      </c>
      <c r="H116" s="37">
        <v>19803.7</v>
      </c>
      <c r="I116" s="37">
        <v>20573.1</v>
      </c>
      <c r="J116" s="38">
        <v>3577.83</v>
      </c>
      <c r="K116" s="38">
        <v>2896.11</v>
      </c>
      <c r="L116" s="38">
        <v>3595.53</v>
      </c>
      <c r="M116" s="38">
        <v>3638.94</v>
      </c>
      <c r="N116" s="38">
        <v>3646.42</v>
      </c>
      <c r="O116" s="38">
        <v>3788.09</v>
      </c>
      <c r="P116" s="39">
        <v>3</v>
      </c>
      <c r="Q116" s="37">
        <v>8.9</v>
      </c>
      <c r="R116" s="38">
        <v>2966.67</v>
      </c>
    </row>
    <row r="117" spans="1:18" ht="12.75">
      <c r="A117" s="49" t="s">
        <v>365</v>
      </c>
      <c r="B117" s="35">
        <v>109</v>
      </c>
      <c r="C117" s="36">
        <v>7217</v>
      </c>
      <c r="D117" s="37">
        <v>23373</v>
      </c>
      <c r="E117" s="37">
        <v>19394.7</v>
      </c>
      <c r="F117" s="37">
        <v>23495.4</v>
      </c>
      <c r="G117" s="37">
        <v>23548.6</v>
      </c>
      <c r="H117" s="37">
        <v>23784.7</v>
      </c>
      <c r="I117" s="37">
        <v>24284.7</v>
      </c>
      <c r="J117" s="38">
        <v>3238.6</v>
      </c>
      <c r="K117" s="38">
        <v>2687.36</v>
      </c>
      <c r="L117" s="38">
        <v>3255.56</v>
      </c>
      <c r="M117" s="38">
        <v>3262.93</v>
      </c>
      <c r="N117" s="38">
        <v>3295.65</v>
      </c>
      <c r="O117" s="38">
        <v>3364.93</v>
      </c>
      <c r="P117" s="39">
        <v>10</v>
      </c>
      <c r="Q117" s="37">
        <v>36.6</v>
      </c>
      <c r="R117" s="38">
        <v>3655.14</v>
      </c>
    </row>
    <row r="118" spans="1:18" ht="38.25">
      <c r="A118" s="35" t="s">
        <v>413</v>
      </c>
      <c r="B118" s="35">
        <v>110</v>
      </c>
      <c r="C118" s="36">
        <v>37312</v>
      </c>
      <c r="D118" s="37">
        <v>61982.9</v>
      </c>
      <c r="E118" s="37">
        <v>45626.6</v>
      </c>
      <c r="F118" s="37">
        <v>79512.4</v>
      </c>
      <c r="G118" s="37">
        <v>81155.9</v>
      </c>
      <c r="H118" s="37">
        <v>81166.6</v>
      </c>
      <c r="I118" s="37">
        <v>88635.1</v>
      </c>
      <c r="J118" s="38">
        <v>1661.21</v>
      </c>
      <c r="K118" s="38">
        <v>1222.84</v>
      </c>
      <c r="L118" s="38">
        <v>2131.01</v>
      </c>
      <c r="M118" s="38">
        <v>2175.06</v>
      </c>
      <c r="N118" s="38">
        <v>2175.35</v>
      </c>
      <c r="O118" s="38">
        <v>2375.51</v>
      </c>
      <c r="P118" s="39">
        <v>1804</v>
      </c>
      <c r="Q118" s="37">
        <v>4225.3</v>
      </c>
      <c r="R118" s="38">
        <v>2342.18</v>
      </c>
    </row>
    <row r="119" spans="1:18" ht="26.25">
      <c r="A119" s="55" t="s">
        <v>363</v>
      </c>
      <c r="B119" s="35">
        <v>111</v>
      </c>
      <c r="C119" s="36">
        <v>3002</v>
      </c>
      <c r="D119" s="37">
        <v>7809.6</v>
      </c>
      <c r="E119" s="37">
        <v>5242.5</v>
      </c>
      <c r="F119" s="37">
        <v>8008.3</v>
      </c>
      <c r="G119" s="37">
        <v>8609</v>
      </c>
      <c r="H119" s="37">
        <v>8617</v>
      </c>
      <c r="I119" s="37">
        <v>8983.7</v>
      </c>
      <c r="J119" s="38">
        <v>2601.47</v>
      </c>
      <c r="K119" s="38">
        <v>1746.34</v>
      </c>
      <c r="L119" s="38">
        <v>2667.65</v>
      </c>
      <c r="M119" s="38">
        <v>2867.75</v>
      </c>
      <c r="N119" s="38">
        <v>2870.42</v>
      </c>
      <c r="O119" s="38">
        <v>2992.57</v>
      </c>
      <c r="P119" s="39">
        <v>80</v>
      </c>
      <c r="Q119" s="37">
        <v>191.3</v>
      </c>
      <c r="R119" s="38">
        <v>2391.25</v>
      </c>
    </row>
    <row r="120" spans="1:18" ht="12.75">
      <c r="A120" s="49" t="s">
        <v>364</v>
      </c>
      <c r="B120" s="35">
        <v>112</v>
      </c>
      <c r="C120" s="36">
        <v>11032</v>
      </c>
      <c r="D120" s="37">
        <v>25098.8</v>
      </c>
      <c r="E120" s="37">
        <v>17831.8</v>
      </c>
      <c r="F120" s="37">
        <v>26457.6</v>
      </c>
      <c r="G120" s="37">
        <v>26935.6</v>
      </c>
      <c r="H120" s="37">
        <v>26937.1</v>
      </c>
      <c r="I120" s="37">
        <v>28679.4</v>
      </c>
      <c r="J120" s="38">
        <v>2275.09</v>
      </c>
      <c r="K120" s="38">
        <v>1616.37</v>
      </c>
      <c r="L120" s="38">
        <v>2398.26</v>
      </c>
      <c r="M120" s="38">
        <v>2441.59</v>
      </c>
      <c r="N120" s="38">
        <v>2441.72</v>
      </c>
      <c r="O120" s="38">
        <v>2599.66</v>
      </c>
      <c r="P120" s="39">
        <v>533</v>
      </c>
      <c r="Q120" s="37">
        <v>1411.7</v>
      </c>
      <c r="R120" s="38">
        <v>2648.59</v>
      </c>
    </row>
    <row r="121" spans="1:18" ht="12.75">
      <c r="A121" s="49" t="s">
        <v>365</v>
      </c>
      <c r="B121" s="35">
        <v>113</v>
      </c>
      <c r="C121" s="36">
        <v>23278</v>
      </c>
      <c r="D121" s="37">
        <v>29074.5</v>
      </c>
      <c r="E121" s="37">
        <v>22552.3</v>
      </c>
      <c r="F121" s="37">
        <v>45046.5</v>
      </c>
      <c r="G121" s="37">
        <v>45611.3</v>
      </c>
      <c r="H121" s="37">
        <v>45612.5</v>
      </c>
      <c r="I121" s="37">
        <v>50972</v>
      </c>
      <c r="J121" s="38">
        <v>1249.01</v>
      </c>
      <c r="K121" s="38">
        <v>968.82</v>
      </c>
      <c r="L121" s="38">
        <v>1935.15</v>
      </c>
      <c r="M121" s="38">
        <v>1959.42</v>
      </c>
      <c r="N121" s="38">
        <v>1959.47</v>
      </c>
      <c r="O121" s="38">
        <v>2189.71</v>
      </c>
      <c r="P121" s="39">
        <v>1191</v>
      </c>
      <c r="Q121" s="37">
        <v>2622.3</v>
      </c>
      <c r="R121" s="38">
        <v>2201.76</v>
      </c>
    </row>
    <row r="122" spans="1:18" ht="39">
      <c r="A122" s="52" t="s">
        <v>414</v>
      </c>
      <c r="B122" s="56">
        <v>1131</v>
      </c>
      <c r="C122" s="36">
        <v>5989</v>
      </c>
      <c r="D122" s="37">
        <v>5169.2</v>
      </c>
      <c r="E122" s="37">
        <v>3086.4</v>
      </c>
      <c r="F122" s="37">
        <v>10594.5</v>
      </c>
      <c r="G122" s="37">
        <v>10594.5</v>
      </c>
      <c r="H122" s="37">
        <v>10594.5</v>
      </c>
      <c r="I122" s="37">
        <v>10594.5</v>
      </c>
      <c r="J122" s="38">
        <v>863.11</v>
      </c>
      <c r="K122" s="38">
        <v>515.34</v>
      </c>
      <c r="L122" s="38">
        <v>1769</v>
      </c>
      <c r="M122" s="38">
        <v>1769</v>
      </c>
      <c r="N122" s="38">
        <v>1769</v>
      </c>
      <c r="O122" s="38">
        <v>1769</v>
      </c>
      <c r="P122" s="39">
        <v>498</v>
      </c>
      <c r="Q122" s="37">
        <v>881</v>
      </c>
      <c r="R122" s="38">
        <v>1769</v>
      </c>
    </row>
    <row r="123" spans="1:18" ht="26.25">
      <c r="A123" s="52" t="s">
        <v>363</v>
      </c>
      <c r="B123" s="50">
        <v>1132</v>
      </c>
      <c r="C123" s="36">
        <v>286</v>
      </c>
      <c r="D123" s="37">
        <v>334.2</v>
      </c>
      <c r="E123" s="37">
        <v>190.5</v>
      </c>
      <c r="F123" s="37">
        <v>505.9</v>
      </c>
      <c r="G123" s="37">
        <v>505.9</v>
      </c>
      <c r="H123" s="37">
        <v>505.9</v>
      </c>
      <c r="I123" s="37">
        <v>505.9</v>
      </c>
      <c r="J123" s="38">
        <v>1168.38</v>
      </c>
      <c r="K123" s="38">
        <v>666.25</v>
      </c>
      <c r="L123" s="38">
        <v>1769</v>
      </c>
      <c r="M123" s="38">
        <v>1769</v>
      </c>
      <c r="N123" s="38">
        <v>1769</v>
      </c>
      <c r="O123" s="38">
        <v>1769</v>
      </c>
      <c r="P123" s="39">
        <v>33</v>
      </c>
      <c r="Q123" s="37">
        <v>58.4</v>
      </c>
      <c r="R123" s="38">
        <v>1769</v>
      </c>
    </row>
    <row r="124" spans="1:18" ht="12.75">
      <c r="A124" s="53" t="s">
        <v>415</v>
      </c>
      <c r="B124" s="50">
        <v>1133</v>
      </c>
      <c r="C124" s="36">
        <v>1489</v>
      </c>
      <c r="D124" s="37">
        <v>1905.9</v>
      </c>
      <c r="E124" s="37">
        <v>982.7</v>
      </c>
      <c r="F124" s="37">
        <v>2634</v>
      </c>
      <c r="G124" s="37">
        <v>2634</v>
      </c>
      <c r="H124" s="37">
        <v>2634</v>
      </c>
      <c r="I124" s="37">
        <v>2634</v>
      </c>
      <c r="J124" s="38">
        <v>1279.98</v>
      </c>
      <c r="K124" s="38">
        <v>659.95</v>
      </c>
      <c r="L124" s="38">
        <v>1769</v>
      </c>
      <c r="M124" s="38">
        <v>1769</v>
      </c>
      <c r="N124" s="38">
        <v>1769</v>
      </c>
      <c r="O124" s="38">
        <v>1769</v>
      </c>
      <c r="P124" s="39">
        <v>141</v>
      </c>
      <c r="Q124" s="37">
        <v>249.4</v>
      </c>
      <c r="R124" s="38">
        <v>1769</v>
      </c>
    </row>
    <row r="125" spans="1:18" ht="12.75">
      <c r="A125" s="57" t="s">
        <v>365</v>
      </c>
      <c r="B125" s="50">
        <v>1134</v>
      </c>
      <c r="C125" s="36">
        <v>4214</v>
      </c>
      <c r="D125" s="37">
        <v>2929.1</v>
      </c>
      <c r="E125" s="37">
        <v>1913.2</v>
      </c>
      <c r="F125" s="37">
        <v>7454.6</v>
      </c>
      <c r="G125" s="37">
        <v>7454.6</v>
      </c>
      <c r="H125" s="37">
        <v>7454.6</v>
      </c>
      <c r="I125" s="37">
        <v>7454.6</v>
      </c>
      <c r="J125" s="38">
        <v>695.09</v>
      </c>
      <c r="K125" s="38">
        <v>454</v>
      </c>
      <c r="L125" s="38">
        <v>1769</v>
      </c>
      <c r="M125" s="38">
        <v>1769</v>
      </c>
      <c r="N125" s="38">
        <v>1769</v>
      </c>
      <c r="O125" s="38">
        <v>1769</v>
      </c>
      <c r="P125" s="39">
        <v>324</v>
      </c>
      <c r="Q125" s="37">
        <v>573.2</v>
      </c>
      <c r="R125" s="38">
        <v>1769</v>
      </c>
    </row>
    <row r="126" spans="1:18" ht="38.25">
      <c r="A126" s="48" t="s">
        <v>416</v>
      </c>
      <c r="B126" s="58">
        <v>1135</v>
      </c>
      <c r="C126" s="36">
        <v>65</v>
      </c>
      <c r="D126" s="37">
        <v>109.7</v>
      </c>
      <c r="E126" s="37">
        <v>58.5</v>
      </c>
      <c r="F126" s="37">
        <v>115</v>
      </c>
      <c r="G126" s="37">
        <v>115</v>
      </c>
      <c r="H126" s="37">
        <v>115</v>
      </c>
      <c r="I126" s="37">
        <v>115</v>
      </c>
      <c r="J126" s="38">
        <v>1687.51</v>
      </c>
      <c r="K126" s="38">
        <v>900.6</v>
      </c>
      <c r="L126" s="38">
        <v>1769</v>
      </c>
      <c r="M126" s="38">
        <v>1769</v>
      </c>
      <c r="N126" s="38">
        <v>1769</v>
      </c>
      <c r="O126" s="38">
        <v>1769</v>
      </c>
      <c r="P126" s="39">
        <v>1</v>
      </c>
      <c r="Q126" s="37">
        <v>1.8</v>
      </c>
      <c r="R126" s="38">
        <v>1769</v>
      </c>
    </row>
    <row r="127" spans="1:18" ht="26.25">
      <c r="A127" s="55" t="s">
        <v>363</v>
      </c>
      <c r="B127" s="50">
        <v>1136</v>
      </c>
      <c r="C127" s="36">
        <v>0</v>
      </c>
      <c r="D127" s="37">
        <v>0</v>
      </c>
      <c r="E127" s="37">
        <v>0</v>
      </c>
      <c r="F127" s="37">
        <v>0</v>
      </c>
      <c r="G127" s="37">
        <v>0</v>
      </c>
      <c r="H127" s="37">
        <v>0</v>
      </c>
      <c r="I127" s="37">
        <v>0</v>
      </c>
      <c r="J127" s="38">
        <v>0</v>
      </c>
      <c r="K127" s="38">
        <v>0</v>
      </c>
      <c r="L127" s="38">
        <v>0</v>
      </c>
      <c r="M127" s="38">
        <v>0</v>
      </c>
      <c r="N127" s="38">
        <v>0</v>
      </c>
      <c r="O127" s="38">
        <v>0</v>
      </c>
      <c r="P127" s="39">
        <v>0</v>
      </c>
      <c r="Q127" s="37">
        <v>0</v>
      </c>
      <c r="R127" s="38">
        <v>0</v>
      </c>
    </row>
    <row r="128" spans="1:18" ht="12.75">
      <c r="A128" s="49" t="s">
        <v>364</v>
      </c>
      <c r="B128" s="50">
        <v>1137</v>
      </c>
      <c r="C128" s="36">
        <v>30</v>
      </c>
      <c r="D128" s="37">
        <v>49.2</v>
      </c>
      <c r="E128" s="37">
        <v>27.3</v>
      </c>
      <c r="F128" s="37">
        <v>53.1</v>
      </c>
      <c r="G128" s="37">
        <v>53.1</v>
      </c>
      <c r="H128" s="37">
        <v>53.1</v>
      </c>
      <c r="I128" s="37">
        <v>53.1</v>
      </c>
      <c r="J128" s="38">
        <v>1641.1</v>
      </c>
      <c r="K128" s="38">
        <v>910.02</v>
      </c>
      <c r="L128" s="38">
        <v>1769</v>
      </c>
      <c r="M128" s="38">
        <v>1769</v>
      </c>
      <c r="N128" s="38">
        <v>1769</v>
      </c>
      <c r="O128" s="38">
        <v>1769</v>
      </c>
      <c r="P128" s="39">
        <v>1</v>
      </c>
      <c r="Q128" s="37">
        <v>1.8</v>
      </c>
      <c r="R128" s="38">
        <v>1769</v>
      </c>
    </row>
    <row r="129" spans="1:18" ht="12.75">
      <c r="A129" s="49" t="s">
        <v>365</v>
      </c>
      <c r="B129" s="50">
        <v>1138</v>
      </c>
      <c r="C129" s="36">
        <v>35</v>
      </c>
      <c r="D129" s="37">
        <v>60.5</v>
      </c>
      <c r="E129" s="37">
        <v>31.2</v>
      </c>
      <c r="F129" s="37">
        <v>61.9</v>
      </c>
      <c r="G129" s="37">
        <v>61.9</v>
      </c>
      <c r="H129" s="37">
        <v>61.9</v>
      </c>
      <c r="I129" s="37">
        <v>61.9</v>
      </c>
      <c r="J129" s="38">
        <v>1727.29</v>
      </c>
      <c r="K129" s="38">
        <v>892.52</v>
      </c>
      <c r="L129" s="38">
        <v>1769</v>
      </c>
      <c r="M129" s="38">
        <v>1769</v>
      </c>
      <c r="N129" s="38">
        <v>1769</v>
      </c>
      <c r="O129" s="38">
        <v>1769</v>
      </c>
      <c r="P129" s="39">
        <v>0</v>
      </c>
      <c r="Q129" s="37">
        <v>0</v>
      </c>
      <c r="R129" s="38">
        <v>0</v>
      </c>
    </row>
    <row r="130" spans="1:18" ht="51">
      <c r="A130" s="35" t="s">
        <v>417</v>
      </c>
      <c r="B130" s="35">
        <v>114</v>
      </c>
      <c r="C130" s="36">
        <v>891</v>
      </c>
      <c r="D130" s="37">
        <v>1839.2</v>
      </c>
      <c r="E130" s="37">
        <v>986.3</v>
      </c>
      <c r="F130" s="37">
        <v>2022.2</v>
      </c>
      <c r="G130" s="37">
        <v>2135</v>
      </c>
      <c r="H130" s="37">
        <v>2135</v>
      </c>
      <c r="I130" s="37">
        <v>2390.5</v>
      </c>
      <c r="J130" s="38">
        <v>2064.2</v>
      </c>
      <c r="K130" s="38">
        <v>1106.96</v>
      </c>
      <c r="L130" s="38">
        <v>2269.58</v>
      </c>
      <c r="M130" s="38">
        <v>2396.18</v>
      </c>
      <c r="N130" s="38">
        <v>2396.18</v>
      </c>
      <c r="O130" s="38">
        <v>2682.94</v>
      </c>
      <c r="P130" s="39">
        <v>0</v>
      </c>
      <c r="Q130" s="37">
        <v>0</v>
      </c>
      <c r="R130" s="38">
        <v>0</v>
      </c>
    </row>
    <row r="131" spans="1:18" ht="12.75">
      <c r="A131" s="35" t="s">
        <v>418</v>
      </c>
      <c r="B131" s="35">
        <v>115</v>
      </c>
      <c r="C131" s="36">
        <v>16348</v>
      </c>
      <c r="D131" s="37">
        <v>25048.2</v>
      </c>
      <c r="E131" s="37">
        <v>16979.9</v>
      </c>
      <c r="F131" s="37">
        <v>33156.2</v>
      </c>
      <c r="G131" s="37">
        <v>33948.8</v>
      </c>
      <c r="H131" s="37">
        <v>33952.3</v>
      </c>
      <c r="I131" s="37">
        <v>37295.7</v>
      </c>
      <c r="J131" s="38">
        <v>1532.19</v>
      </c>
      <c r="K131" s="38">
        <v>1038.65</v>
      </c>
      <c r="L131" s="38">
        <v>2028.15</v>
      </c>
      <c r="M131" s="38">
        <v>2076.63</v>
      </c>
      <c r="N131" s="38">
        <v>2076.85</v>
      </c>
      <c r="O131" s="38">
        <v>2281.36</v>
      </c>
      <c r="P131" s="39">
        <v>782</v>
      </c>
      <c r="Q131" s="37">
        <v>1757.9</v>
      </c>
      <c r="R131" s="38">
        <v>2247.95</v>
      </c>
    </row>
    <row r="132" spans="1:18" ht="25.5">
      <c r="A132" s="35" t="s">
        <v>419</v>
      </c>
      <c r="B132" s="35">
        <v>116</v>
      </c>
      <c r="C132" s="36">
        <v>5100</v>
      </c>
      <c r="D132" s="37">
        <v>14549.8</v>
      </c>
      <c r="E132" s="37">
        <v>10753.8</v>
      </c>
      <c r="F132" s="37">
        <v>14567</v>
      </c>
      <c r="G132" s="37">
        <v>14994.4</v>
      </c>
      <c r="H132" s="37">
        <v>14995.7</v>
      </c>
      <c r="I132" s="37">
        <v>15664</v>
      </c>
      <c r="J132" s="38">
        <v>2852.9</v>
      </c>
      <c r="K132" s="38">
        <v>2108.59</v>
      </c>
      <c r="L132" s="38">
        <v>2856.27</v>
      </c>
      <c r="M132" s="38">
        <v>2940.08</v>
      </c>
      <c r="N132" s="38">
        <v>2940.33</v>
      </c>
      <c r="O132" s="38">
        <v>3071.37</v>
      </c>
      <c r="P132" s="39">
        <v>54</v>
      </c>
      <c r="Q132" s="37">
        <v>185.1</v>
      </c>
      <c r="R132" s="38">
        <v>3427.78</v>
      </c>
    </row>
    <row r="133" spans="1:18" ht="12.75">
      <c r="A133" s="35" t="s">
        <v>420</v>
      </c>
      <c r="B133" s="35">
        <v>117</v>
      </c>
      <c r="C133" s="36">
        <v>37022</v>
      </c>
      <c r="D133" s="37">
        <v>60779.8</v>
      </c>
      <c r="E133" s="37">
        <v>44990.4</v>
      </c>
      <c r="F133" s="37">
        <v>78307.7</v>
      </c>
      <c r="G133" s="37">
        <v>78610.7</v>
      </c>
      <c r="H133" s="37">
        <v>78621.4</v>
      </c>
      <c r="I133" s="37">
        <v>86068.9</v>
      </c>
      <c r="J133" s="38">
        <v>1641.72</v>
      </c>
      <c r="K133" s="38">
        <v>1215.23</v>
      </c>
      <c r="L133" s="38">
        <v>2115.17</v>
      </c>
      <c r="M133" s="38">
        <v>2123.35</v>
      </c>
      <c r="N133" s="38">
        <v>2123.64</v>
      </c>
      <c r="O133" s="38">
        <v>2324.8</v>
      </c>
      <c r="P133" s="39">
        <v>1796</v>
      </c>
      <c r="Q133" s="37">
        <v>4171.4</v>
      </c>
      <c r="R133" s="38">
        <v>2322.61</v>
      </c>
    </row>
    <row r="134" spans="1:18" ht="25.5">
      <c r="A134" s="49" t="s">
        <v>421</v>
      </c>
      <c r="B134" s="35">
        <v>118</v>
      </c>
      <c r="C134" s="36">
        <v>26</v>
      </c>
      <c r="D134" s="37">
        <v>70</v>
      </c>
      <c r="E134" s="37">
        <v>60.9</v>
      </c>
      <c r="F134" s="37">
        <v>77.5</v>
      </c>
      <c r="G134" s="37">
        <v>77.5</v>
      </c>
      <c r="H134" s="37">
        <v>80.6</v>
      </c>
      <c r="I134" s="37">
        <v>84</v>
      </c>
      <c r="J134" s="38">
        <v>2692.31</v>
      </c>
      <c r="K134" s="38">
        <v>2342.31</v>
      </c>
      <c r="L134" s="38">
        <v>2980.77</v>
      </c>
      <c r="M134" s="38">
        <v>2980.77</v>
      </c>
      <c r="N134" s="38">
        <v>3100</v>
      </c>
      <c r="O134" s="38">
        <v>3230.77</v>
      </c>
      <c r="P134" s="39">
        <v>0</v>
      </c>
      <c r="Q134" s="37">
        <v>0</v>
      </c>
      <c r="R134" s="38">
        <v>0</v>
      </c>
    </row>
    <row r="135" spans="1:18" ht="12.75">
      <c r="A135" s="35" t="s">
        <v>422</v>
      </c>
      <c r="B135" s="35">
        <v>119</v>
      </c>
      <c r="C135" s="36">
        <v>276</v>
      </c>
      <c r="D135" s="37">
        <v>1168.3</v>
      </c>
      <c r="E135" s="37">
        <v>607.5</v>
      </c>
      <c r="F135" s="37">
        <v>1168.3</v>
      </c>
      <c r="G135" s="37">
        <v>2507.4</v>
      </c>
      <c r="H135" s="37">
        <v>2507.4</v>
      </c>
      <c r="I135" s="37">
        <v>2526.6</v>
      </c>
      <c r="J135" s="38">
        <v>4232.97</v>
      </c>
      <c r="K135" s="38">
        <v>2201.09</v>
      </c>
      <c r="L135" s="38">
        <v>4232.97</v>
      </c>
      <c r="M135" s="38">
        <v>9084.78</v>
      </c>
      <c r="N135" s="38">
        <v>9084.78</v>
      </c>
      <c r="O135" s="38">
        <v>9154.35</v>
      </c>
      <c r="P135" s="39">
        <v>8</v>
      </c>
      <c r="Q135" s="37">
        <v>53.9</v>
      </c>
      <c r="R135" s="38">
        <v>6737.5</v>
      </c>
    </row>
    <row r="136" spans="1:18" ht="26.25">
      <c r="A136" s="55" t="s">
        <v>423</v>
      </c>
      <c r="B136" s="35">
        <v>120</v>
      </c>
      <c r="C136" s="36">
        <v>92</v>
      </c>
      <c r="D136" s="37">
        <v>494.7</v>
      </c>
      <c r="E136" s="37">
        <v>231.9</v>
      </c>
      <c r="F136" s="37">
        <v>494.7</v>
      </c>
      <c r="G136" s="37">
        <v>1074.6</v>
      </c>
      <c r="H136" s="37">
        <v>1074.6</v>
      </c>
      <c r="I136" s="37">
        <v>1080.7</v>
      </c>
      <c r="J136" s="38">
        <v>5377.17</v>
      </c>
      <c r="K136" s="38">
        <v>2520.65</v>
      </c>
      <c r="L136" s="38">
        <v>5377.17</v>
      </c>
      <c r="M136" s="38">
        <v>11680.43</v>
      </c>
      <c r="N136" s="38">
        <v>11680.43</v>
      </c>
      <c r="O136" s="38">
        <v>11746.74</v>
      </c>
      <c r="P136" s="39">
        <v>0</v>
      </c>
      <c r="Q136" s="37">
        <v>0</v>
      </c>
      <c r="R136" s="38">
        <v>0</v>
      </c>
    </row>
    <row r="137" spans="1:18" ht="12.75">
      <c r="A137" s="49" t="s">
        <v>364</v>
      </c>
      <c r="B137" s="35">
        <v>121</v>
      </c>
      <c r="C137" s="36">
        <v>85</v>
      </c>
      <c r="D137" s="37">
        <v>405.9</v>
      </c>
      <c r="E137" s="37">
        <v>229.2</v>
      </c>
      <c r="F137" s="37">
        <v>405.9</v>
      </c>
      <c r="G137" s="37">
        <v>799</v>
      </c>
      <c r="H137" s="37">
        <v>799</v>
      </c>
      <c r="I137" s="37">
        <v>804.2</v>
      </c>
      <c r="J137" s="38">
        <v>4775.29</v>
      </c>
      <c r="K137" s="38">
        <v>2696.47</v>
      </c>
      <c r="L137" s="38">
        <v>4775.29</v>
      </c>
      <c r="M137" s="38">
        <v>9400</v>
      </c>
      <c r="N137" s="38">
        <v>9400</v>
      </c>
      <c r="O137" s="38">
        <v>9461.18</v>
      </c>
      <c r="P137" s="39">
        <v>1</v>
      </c>
      <c r="Q137" s="37">
        <v>9.3</v>
      </c>
      <c r="R137" s="38">
        <v>9287.25</v>
      </c>
    </row>
    <row r="138" spans="1:18" ht="12.75">
      <c r="A138" s="49" t="s">
        <v>365</v>
      </c>
      <c r="B138" s="35">
        <v>122</v>
      </c>
      <c r="C138" s="36">
        <v>99</v>
      </c>
      <c r="D138" s="37">
        <v>267.7</v>
      </c>
      <c r="E138" s="37">
        <v>146.4</v>
      </c>
      <c r="F138" s="37">
        <v>267.7</v>
      </c>
      <c r="G138" s="37">
        <v>633.8</v>
      </c>
      <c r="H138" s="37">
        <v>633.8</v>
      </c>
      <c r="I138" s="37">
        <v>641.7</v>
      </c>
      <c r="J138" s="38">
        <v>2704.04</v>
      </c>
      <c r="K138" s="38">
        <v>1478.79</v>
      </c>
      <c r="L138" s="38">
        <v>2704.04</v>
      </c>
      <c r="M138" s="38">
        <v>6402.02</v>
      </c>
      <c r="N138" s="38">
        <v>6402.02</v>
      </c>
      <c r="O138" s="38">
        <v>6481.82</v>
      </c>
      <c r="P138" s="39">
        <v>7</v>
      </c>
      <c r="Q138" s="37">
        <v>44.6</v>
      </c>
      <c r="R138" s="38">
        <v>6371.43</v>
      </c>
    </row>
    <row r="139" spans="1:18" ht="38.25">
      <c r="A139" s="35" t="s">
        <v>424</v>
      </c>
      <c r="B139" s="35">
        <v>123</v>
      </c>
      <c r="C139" s="36">
        <v>14</v>
      </c>
      <c r="D139" s="37">
        <v>34.8</v>
      </c>
      <c r="E139" s="37">
        <v>28.7</v>
      </c>
      <c r="F139" s="37">
        <v>36.4</v>
      </c>
      <c r="G139" s="37">
        <v>37.8</v>
      </c>
      <c r="H139" s="37">
        <v>37.8</v>
      </c>
      <c r="I139" s="37">
        <v>39.6</v>
      </c>
      <c r="J139" s="38">
        <v>2485.71</v>
      </c>
      <c r="K139" s="38">
        <v>2050</v>
      </c>
      <c r="L139" s="38">
        <v>2600</v>
      </c>
      <c r="M139" s="38">
        <v>2700</v>
      </c>
      <c r="N139" s="38">
        <v>2700</v>
      </c>
      <c r="O139" s="38">
        <v>2828.57</v>
      </c>
      <c r="P139" s="39">
        <v>0</v>
      </c>
      <c r="Q139" s="37">
        <v>0</v>
      </c>
      <c r="R139" s="38">
        <v>0</v>
      </c>
    </row>
    <row r="140" spans="1:18" ht="12.75">
      <c r="A140" s="35" t="s">
        <v>425</v>
      </c>
      <c r="B140" s="35">
        <v>124</v>
      </c>
      <c r="C140" s="36">
        <v>129</v>
      </c>
      <c r="D140" s="37">
        <v>580.9</v>
      </c>
      <c r="E140" s="37">
        <v>484.6</v>
      </c>
      <c r="F140" s="37">
        <v>588.8</v>
      </c>
      <c r="G140" s="37">
        <v>602.4</v>
      </c>
      <c r="H140" s="37">
        <v>610.6</v>
      </c>
      <c r="I140" s="37">
        <v>629</v>
      </c>
      <c r="J140" s="38">
        <v>4503.1</v>
      </c>
      <c r="K140" s="38">
        <v>3756.59</v>
      </c>
      <c r="L140" s="38">
        <v>4564.34</v>
      </c>
      <c r="M140" s="38">
        <v>4669.77</v>
      </c>
      <c r="N140" s="38">
        <v>4733.33</v>
      </c>
      <c r="O140" s="38">
        <v>4875.97</v>
      </c>
      <c r="P140" s="39">
        <v>0</v>
      </c>
      <c r="Q140" s="37">
        <v>0</v>
      </c>
      <c r="R140" s="38">
        <v>0</v>
      </c>
    </row>
    <row r="141" spans="1:18" ht="25.5">
      <c r="A141" s="35" t="s">
        <v>426</v>
      </c>
      <c r="B141" s="35">
        <v>125</v>
      </c>
      <c r="C141" s="36">
        <v>67</v>
      </c>
      <c r="D141" s="37">
        <v>245.3</v>
      </c>
      <c r="E141" s="37">
        <v>206.9</v>
      </c>
      <c r="F141" s="37">
        <v>253.2</v>
      </c>
      <c r="G141" s="37">
        <v>263.8</v>
      </c>
      <c r="H141" s="37">
        <v>263.8</v>
      </c>
      <c r="I141" s="37">
        <v>273.9</v>
      </c>
      <c r="J141" s="38">
        <v>3661.19</v>
      </c>
      <c r="K141" s="38">
        <v>3088.06</v>
      </c>
      <c r="L141" s="38">
        <v>3779.1</v>
      </c>
      <c r="M141" s="38">
        <v>3937.31</v>
      </c>
      <c r="N141" s="38">
        <v>3937.31</v>
      </c>
      <c r="O141" s="38">
        <v>4088.06</v>
      </c>
      <c r="P141" s="39">
        <v>0</v>
      </c>
      <c r="Q141" s="37">
        <v>0</v>
      </c>
      <c r="R141" s="38">
        <v>0</v>
      </c>
    </row>
    <row r="142" spans="1:18" ht="38.25">
      <c r="A142" s="35" t="s">
        <v>427</v>
      </c>
      <c r="B142" s="35">
        <v>126</v>
      </c>
      <c r="C142" s="36">
        <v>1856</v>
      </c>
      <c r="D142" s="37">
        <v>3569</v>
      </c>
      <c r="E142" s="37">
        <v>2434.1</v>
      </c>
      <c r="F142" s="37">
        <v>3893.2</v>
      </c>
      <c r="G142" s="37">
        <v>3893.2</v>
      </c>
      <c r="H142" s="37">
        <v>3893.2</v>
      </c>
      <c r="I142" s="37">
        <v>4271.3</v>
      </c>
      <c r="J142" s="38">
        <v>1922.95</v>
      </c>
      <c r="K142" s="38">
        <v>1311.48</v>
      </c>
      <c r="L142" s="38">
        <v>2097.63</v>
      </c>
      <c r="M142" s="38">
        <v>2097.63</v>
      </c>
      <c r="N142" s="38">
        <v>2097.63</v>
      </c>
      <c r="O142" s="38">
        <v>2301.35</v>
      </c>
      <c r="P142" s="39">
        <v>195</v>
      </c>
      <c r="Q142" s="37">
        <v>510.3</v>
      </c>
      <c r="R142" s="38">
        <v>2616.92</v>
      </c>
    </row>
    <row r="143" spans="1:18" ht="12.75">
      <c r="A143" s="49" t="s">
        <v>345</v>
      </c>
      <c r="B143" s="35">
        <v>127</v>
      </c>
      <c r="C143" s="36">
        <v>3644</v>
      </c>
      <c r="D143" s="37">
        <v>7660.1</v>
      </c>
      <c r="E143" s="37">
        <v>5840.7</v>
      </c>
      <c r="F143" s="37">
        <v>8344.8</v>
      </c>
      <c r="G143" s="37">
        <v>8527.8</v>
      </c>
      <c r="H143" s="37">
        <v>8527.8</v>
      </c>
      <c r="I143" s="37">
        <v>8989.9</v>
      </c>
      <c r="J143" s="38">
        <v>2102.11</v>
      </c>
      <c r="K143" s="38">
        <v>1602.83</v>
      </c>
      <c r="L143" s="38">
        <v>2290.01</v>
      </c>
      <c r="M143" s="38">
        <v>2340.23</v>
      </c>
      <c r="N143" s="38">
        <v>2340.23</v>
      </c>
      <c r="O143" s="38">
        <v>2467.04</v>
      </c>
      <c r="P143" s="39">
        <v>315</v>
      </c>
      <c r="Q143" s="37">
        <v>834.7</v>
      </c>
      <c r="R143" s="38">
        <v>2649.84</v>
      </c>
    </row>
    <row r="144" spans="1:18" ht="38.25">
      <c r="A144" s="35" t="s">
        <v>428</v>
      </c>
      <c r="B144" s="35">
        <v>128</v>
      </c>
      <c r="C144" s="36">
        <v>12239</v>
      </c>
      <c r="D144" s="37">
        <v>18956.8</v>
      </c>
      <c r="E144" s="37">
        <v>14235.8</v>
      </c>
      <c r="F144" s="37">
        <v>24780.7</v>
      </c>
      <c r="G144" s="37">
        <v>24814.5</v>
      </c>
      <c r="H144" s="37">
        <v>25038.8</v>
      </c>
      <c r="I144" s="37">
        <v>26795.2</v>
      </c>
      <c r="J144" s="38">
        <v>1548.88</v>
      </c>
      <c r="K144" s="38">
        <v>1163.15</v>
      </c>
      <c r="L144" s="38">
        <v>2024.73</v>
      </c>
      <c r="M144" s="38">
        <v>2027.49</v>
      </c>
      <c r="N144" s="38">
        <v>2045.82</v>
      </c>
      <c r="O144" s="38">
        <v>2189.33</v>
      </c>
      <c r="P144" s="39">
        <v>480</v>
      </c>
      <c r="Q144" s="37">
        <v>809.2</v>
      </c>
      <c r="R144" s="38">
        <v>1685.83</v>
      </c>
    </row>
    <row r="145" spans="1:18" ht="25.5">
      <c r="A145" s="35" t="s">
        <v>429</v>
      </c>
      <c r="B145" s="35">
        <v>129</v>
      </c>
      <c r="C145" s="36">
        <v>9589</v>
      </c>
      <c r="D145" s="37">
        <v>16220.6</v>
      </c>
      <c r="E145" s="37">
        <v>12310.4</v>
      </c>
      <c r="F145" s="37">
        <v>21504.8</v>
      </c>
      <c r="G145" s="37">
        <v>21538.6</v>
      </c>
      <c r="H145" s="37">
        <v>21754.9</v>
      </c>
      <c r="I145" s="37">
        <v>23477.8</v>
      </c>
      <c r="J145" s="38">
        <v>1691.58</v>
      </c>
      <c r="K145" s="38">
        <v>1283.8</v>
      </c>
      <c r="L145" s="38">
        <v>2242.65</v>
      </c>
      <c r="M145" s="38">
        <v>2246.18</v>
      </c>
      <c r="N145" s="38">
        <v>2268.74</v>
      </c>
      <c r="O145" s="38">
        <v>2448.41</v>
      </c>
      <c r="P145" s="39">
        <v>249</v>
      </c>
      <c r="Q145" s="37">
        <v>520.7</v>
      </c>
      <c r="R145" s="38">
        <v>2091.16</v>
      </c>
    </row>
    <row r="146" spans="1:18" ht="12.75">
      <c r="A146" s="35" t="s">
        <v>430</v>
      </c>
      <c r="B146" s="35">
        <v>130</v>
      </c>
      <c r="C146" s="36">
        <v>1937</v>
      </c>
      <c r="D146" s="37">
        <v>2292.9</v>
      </c>
      <c r="E146" s="37">
        <v>1624.9</v>
      </c>
      <c r="F146" s="37">
        <v>2657.7</v>
      </c>
      <c r="G146" s="37">
        <v>2657.7</v>
      </c>
      <c r="H146" s="37">
        <v>2665.7</v>
      </c>
      <c r="I146" s="37">
        <v>2697.1</v>
      </c>
      <c r="J146" s="38">
        <v>1183.74</v>
      </c>
      <c r="K146" s="38">
        <v>838.87</v>
      </c>
      <c r="L146" s="38">
        <v>1372.07</v>
      </c>
      <c r="M146" s="38">
        <v>1372.07</v>
      </c>
      <c r="N146" s="38">
        <v>1376.2</v>
      </c>
      <c r="O146" s="38">
        <v>1392.41</v>
      </c>
      <c r="P146" s="39">
        <v>155</v>
      </c>
      <c r="Q146" s="37">
        <v>219.8</v>
      </c>
      <c r="R146" s="38">
        <v>1418.06</v>
      </c>
    </row>
    <row r="147" spans="1:18" ht="12.75">
      <c r="A147" s="35" t="s">
        <v>431</v>
      </c>
      <c r="B147" s="35">
        <v>131</v>
      </c>
      <c r="C147" s="36">
        <v>713</v>
      </c>
      <c r="D147" s="37">
        <v>443.3</v>
      </c>
      <c r="E147" s="37">
        <v>300.5</v>
      </c>
      <c r="F147" s="37">
        <v>618.2</v>
      </c>
      <c r="G147" s="37">
        <v>618.2</v>
      </c>
      <c r="H147" s="37">
        <v>618.2</v>
      </c>
      <c r="I147" s="37">
        <v>620.3</v>
      </c>
      <c r="J147" s="38">
        <v>621.74</v>
      </c>
      <c r="K147" s="38">
        <v>421.46</v>
      </c>
      <c r="L147" s="38">
        <v>867.04</v>
      </c>
      <c r="M147" s="38">
        <v>867.04</v>
      </c>
      <c r="N147" s="38">
        <v>867.04</v>
      </c>
      <c r="O147" s="38">
        <v>869.99</v>
      </c>
      <c r="P147" s="39">
        <v>76</v>
      </c>
      <c r="Q147" s="37">
        <v>68.7</v>
      </c>
      <c r="R147" s="38">
        <v>903.95</v>
      </c>
    </row>
    <row r="148" spans="1:18" ht="12.75">
      <c r="A148" s="35" t="s">
        <v>432</v>
      </c>
      <c r="B148" s="35">
        <v>132</v>
      </c>
      <c r="C148" s="36">
        <v>1062</v>
      </c>
      <c r="D148" s="37">
        <v>1657.5</v>
      </c>
      <c r="E148" s="37">
        <v>855.6</v>
      </c>
      <c r="F148" s="37">
        <v>1982</v>
      </c>
      <c r="G148" s="37">
        <v>1982</v>
      </c>
      <c r="H148" s="37">
        <v>1986.4</v>
      </c>
      <c r="I148" s="37">
        <v>2059.2</v>
      </c>
      <c r="J148" s="38">
        <v>1560.73</v>
      </c>
      <c r="K148" s="38">
        <v>805.65</v>
      </c>
      <c r="L148" s="38">
        <v>1866.29</v>
      </c>
      <c r="M148" s="38">
        <v>1866.29</v>
      </c>
      <c r="N148" s="38">
        <v>1870.43</v>
      </c>
      <c r="O148" s="38">
        <v>1938.98</v>
      </c>
      <c r="P148" s="39">
        <v>17</v>
      </c>
      <c r="Q148" s="37">
        <v>32.6</v>
      </c>
      <c r="R148" s="38">
        <v>1917.65</v>
      </c>
    </row>
    <row r="149" spans="1:18" ht="12.75">
      <c r="A149" s="35" t="s">
        <v>433</v>
      </c>
      <c r="B149" s="35">
        <v>1321</v>
      </c>
      <c r="C149" s="36">
        <v>1062</v>
      </c>
      <c r="D149" s="37">
        <v>1657.5</v>
      </c>
      <c r="E149" s="37">
        <v>855.6</v>
      </c>
      <c r="F149" s="37">
        <v>1982</v>
      </c>
      <c r="G149" s="37">
        <v>1982</v>
      </c>
      <c r="H149" s="37">
        <v>1986.4</v>
      </c>
      <c r="I149" s="37">
        <v>2059.2</v>
      </c>
      <c r="J149" s="38">
        <v>1560.73</v>
      </c>
      <c r="K149" s="38">
        <v>805.65</v>
      </c>
      <c r="L149" s="38">
        <v>1866.29</v>
      </c>
      <c r="M149" s="38">
        <v>1866.29</v>
      </c>
      <c r="N149" s="38">
        <v>1870.43</v>
      </c>
      <c r="O149" s="38">
        <v>1938.98</v>
      </c>
      <c r="P149" s="39">
        <v>17</v>
      </c>
      <c r="Q149" s="37">
        <v>32.6</v>
      </c>
      <c r="R149" s="38">
        <v>1917.65</v>
      </c>
    </row>
    <row r="150" spans="1:18" ht="63.75">
      <c r="A150" s="35" t="s">
        <v>434</v>
      </c>
      <c r="B150" s="35">
        <v>133</v>
      </c>
      <c r="C150" s="36">
        <v>93</v>
      </c>
      <c r="D150" s="37">
        <v>154.8</v>
      </c>
      <c r="E150" s="37">
        <v>100.9</v>
      </c>
      <c r="F150" s="37">
        <v>193.2</v>
      </c>
      <c r="G150" s="37">
        <v>193.2</v>
      </c>
      <c r="H150" s="37">
        <v>196.4</v>
      </c>
      <c r="I150" s="37">
        <v>222.2</v>
      </c>
      <c r="J150" s="38">
        <v>1664.52</v>
      </c>
      <c r="K150" s="38">
        <v>1084.95</v>
      </c>
      <c r="L150" s="38">
        <v>2077.42</v>
      </c>
      <c r="M150" s="38">
        <v>2077.42</v>
      </c>
      <c r="N150" s="38">
        <v>2111.83</v>
      </c>
      <c r="O150" s="38">
        <v>2389.25</v>
      </c>
      <c r="P150" s="39">
        <v>0</v>
      </c>
      <c r="Q150" s="37">
        <v>0</v>
      </c>
      <c r="R150" s="38">
        <v>0</v>
      </c>
    </row>
    <row r="151" spans="1:18" ht="12.75">
      <c r="A151" s="35" t="s">
        <v>435</v>
      </c>
      <c r="B151" s="35">
        <v>134</v>
      </c>
      <c r="C151" s="36">
        <v>3282</v>
      </c>
      <c r="D151" s="37">
        <v>5292.5</v>
      </c>
      <c r="E151" s="37">
        <v>3758.2</v>
      </c>
      <c r="F151" s="37">
        <v>7015.9</v>
      </c>
      <c r="G151" s="37">
        <v>7017.1</v>
      </c>
      <c r="H151" s="37">
        <v>7153.9</v>
      </c>
      <c r="I151" s="37">
        <v>7701.8</v>
      </c>
      <c r="J151" s="38">
        <v>1612.58</v>
      </c>
      <c r="K151" s="38">
        <v>1145.09</v>
      </c>
      <c r="L151" s="38">
        <v>2137.69</v>
      </c>
      <c r="M151" s="38">
        <v>2138.06</v>
      </c>
      <c r="N151" s="38">
        <v>2179.74</v>
      </c>
      <c r="O151" s="38">
        <v>2346.68</v>
      </c>
      <c r="P151" s="39">
        <v>48</v>
      </c>
      <c r="Q151" s="37">
        <v>84.9</v>
      </c>
      <c r="R151" s="38">
        <v>1769</v>
      </c>
    </row>
    <row r="152" spans="1:18" ht="25.5">
      <c r="A152" s="35" t="s">
        <v>436</v>
      </c>
      <c r="B152" s="35">
        <v>1341</v>
      </c>
      <c r="C152" s="36">
        <v>4513</v>
      </c>
      <c r="D152" s="37">
        <v>6567.1</v>
      </c>
      <c r="E152" s="37">
        <v>4367</v>
      </c>
      <c r="F152" s="37">
        <v>9079.5</v>
      </c>
      <c r="G152" s="37">
        <v>9103.5</v>
      </c>
      <c r="H152" s="37">
        <v>9127.9</v>
      </c>
      <c r="I152" s="37">
        <v>9852.2</v>
      </c>
      <c r="J152" s="38">
        <v>1455.15</v>
      </c>
      <c r="K152" s="38">
        <v>967.65</v>
      </c>
      <c r="L152" s="38">
        <v>2011.85</v>
      </c>
      <c r="M152" s="38">
        <v>2017.17</v>
      </c>
      <c r="N152" s="38">
        <v>2022.58</v>
      </c>
      <c r="O152" s="38">
        <v>2183.07</v>
      </c>
      <c r="P152" s="39">
        <v>43</v>
      </c>
      <c r="Q152" s="37">
        <v>95.7</v>
      </c>
      <c r="R152" s="38">
        <v>2225.58</v>
      </c>
    </row>
    <row r="153" spans="1:18" ht="26.25">
      <c r="A153" s="55" t="s">
        <v>363</v>
      </c>
      <c r="B153" s="35">
        <v>1342</v>
      </c>
      <c r="C153" s="36">
        <v>899</v>
      </c>
      <c r="D153" s="37">
        <v>1383.7</v>
      </c>
      <c r="E153" s="37">
        <v>855.8</v>
      </c>
      <c r="F153" s="37">
        <v>1817.2</v>
      </c>
      <c r="G153" s="37">
        <v>1836.4</v>
      </c>
      <c r="H153" s="37">
        <v>1842</v>
      </c>
      <c r="I153" s="37">
        <v>1991.2</v>
      </c>
      <c r="J153" s="38">
        <v>1539.15</v>
      </c>
      <c r="K153" s="38">
        <v>951.95</v>
      </c>
      <c r="L153" s="38">
        <v>2021.36</v>
      </c>
      <c r="M153" s="38">
        <v>2042.71</v>
      </c>
      <c r="N153" s="38">
        <v>2048.94</v>
      </c>
      <c r="O153" s="38">
        <v>2214.91</v>
      </c>
      <c r="P153" s="39">
        <v>17</v>
      </c>
      <c r="Q153" s="37">
        <v>34.2</v>
      </c>
      <c r="R153" s="38">
        <v>2011.76</v>
      </c>
    </row>
    <row r="154" spans="1:18" ht="12.75">
      <c r="A154" s="49" t="s">
        <v>364</v>
      </c>
      <c r="B154" s="35">
        <v>1343</v>
      </c>
      <c r="C154" s="36">
        <v>1693</v>
      </c>
      <c r="D154" s="37">
        <v>2508</v>
      </c>
      <c r="E154" s="37">
        <v>1637.6</v>
      </c>
      <c r="F154" s="37">
        <v>3424.4</v>
      </c>
      <c r="G154" s="37">
        <v>3424.4</v>
      </c>
      <c r="H154" s="37">
        <v>3430.6</v>
      </c>
      <c r="I154" s="37">
        <v>3699</v>
      </c>
      <c r="J154" s="38">
        <v>1481.39</v>
      </c>
      <c r="K154" s="38">
        <v>967.28</v>
      </c>
      <c r="L154" s="38">
        <v>2022.68</v>
      </c>
      <c r="M154" s="38">
        <v>2022.68</v>
      </c>
      <c r="N154" s="38">
        <v>2026.34</v>
      </c>
      <c r="O154" s="38">
        <v>2184.88</v>
      </c>
      <c r="P154" s="39">
        <v>4</v>
      </c>
      <c r="Q154" s="37">
        <v>7.7</v>
      </c>
      <c r="R154" s="38">
        <v>1925</v>
      </c>
    </row>
    <row r="155" spans="1:18" ht="12.75">
      <c r="A155" s="49" t="s">
        <v>365</v>
      </c>
      <c r="B155" s="35">
        <v>1344</v>
      </c>
      <c r="C155" s="36">
        <v>1921</v>
      </c>
      <c r="D155" s="37">
        <v>2675.4</v>
      </c>
      <c r="E155" s="37">
        <v>1873.6</v>
      </c>
      <c r="F155" s="37">
        <v>3837.9</v>
      </c>
      <c r="G155" s="37">
        <v>3842.7</v>
      </c>
      <c r="H155" s="37">
        <v>3855.3</v>
      </c>
      <c r="I155" s="37">
        <v>4162</v>
      </c>
      <c r="J155" s="38">
        <v>1392.71</v>
      </c>
      <c r="K155" s="38">
        <v>975.33</v>
      </c>
      <c r="L155" s="38">
        <v>1997.87</v>
      </c>
      <c r="M155" s="38">
        <v>2000.36</v>
      </c>
      <c r="N155" s="38">
        <v>2006.92</v>
      </c>
      <c r="O155" s="38">
        <v>2166.58</v>
      </c>
      <c r="P155" s="39">
        <v>22</v>
      </c>
      <c r="Q155" s="37">
        <v>53.8</v>
      </c>
      <c r="R155" s="38">
        <v>2445.45</v>
      </c>
    </row>
    <row r="156" spans="1:18" ht="25.5">
      <c r="A156" s="35" t="s">
        <v>437</v>
      </c>
      <c r="B156" s="35">
        <v>1345</v>
      </c>
      <c r="C156" s="36">
        <v>0</v>
      </c>
      <c r="D156" s="37">
        <v>0</v>
      </c>
      <c r="E156" s="37">
        <v>0</v>
      </c>
      <c r="F156" s="37">
        <v>0</v>
      </c>
      <c r="G156" s="37">
        <v>0</v>
      </c>
      <c r="H156" s="37">
        <v>0</v>
      </c>
      <c r="I156" s="37">
        <v>0</v>
      </c>
      <c r="J156" s="38">
        <v>0</v>
      </c>
      <c r="K156" s="38">
        <v>0</v>
      </c>
      <c r="L156" s="38">
        <v>0</v>
      </c>
      <c r="M156" s="38">
        <v>0</v>
      </c>
      <c r="N156" s="38">
        <v>0</v>
      </c>
      <c r="O156" s="38">
        <v>0</v>
      </c>
      <c r="P156" s="39">
        <v>0</v>
      </c>
      <c r="Q156" s="37">
        <v>0</v>
      </c>
      <c r="R156" s="38">
        <v>0</v>
      </c>
    </row>
    <row r="157" spans="1:18" ht="12.75">
      <c r="A157" s="35" t="s">
        <v>438</v>
      </c>
      <c r="B157" s="35">
        <v>1346</v>
      </c>
      <c r="C157" s="36">
        <v>4513</v>
      </c>
      <c r="D157" s="37">
        <v>6567.1</v>
      </c>
      <c r="E157" s="37">
        <v>4367</v>
      </c>
      <c r="F157" s="37">
        <v>9079.5</v>
      </c>
      <c r="G157" s="37">
        <v>9103.5</v>
      </c>
      <c r="H157" s="37">
        <v>9127.9</v>
      </c>
      <c r="I157" s="37">
        <v>9852.2</v>
      </c>
      <c r="J157" s="38">
        <v>1455.15</v>
      </c>
      <c r="K157" s="38">
        <v>967.65</v>
      </c>
      <c r="L157" s="38">
        <v>2011.85</v>
      </c>
      <c r="M157" s="38">
        <v>2017.17</v>
      </c>
      <c r="N157" s="38">
        <v>2022.58</v>
      </c>
      <c r="O157" s="38">
        <v>2183.07</v>
      </c>
      <c r="P157" s="39">
        <v>43</v>
      </c>
      <c r="Q157" s="37">
        <v>95.7</v>
      </c>
      <c r="R157" s="38">
        <v>2225.58</v>
      </c>
    </row>
    <row r="158" spans="1:18" ht="38.25">
      <c r="A158" s="35" t="s">
        <v>439</v>
      </c>
      <c r="B158" s="35">
        <v>135</v>
      </c>
      <c r="C158" s="36">
        <v>7055</v>
      </c>
      <c r="D158" s="37">
        <v>16459.5</v>
      </c>
      <c r="E158" s="37">
        <v>13341.5</v>
      </c>
      <c r="F158" s="37">
        <v>17055</v>
      </c>
      <c r="G158" s="37">
        <v>17067.8</v>
      </c>
      <c r="H158" s="37">
        <v>17067.8</v>
      </c>
      <c r="I158" s="37">
        <v>17514.8</v>
      </c>
      <c r="J158" s="38">
        <v>2333.03</v>
      </c>
      <c r="K158" s="38">
        <v>1891.07</v>
      </c>
      <c r="L158" s="38">
        <v>2417.43</v>
      </c>
      <c r="M158" s="38">
        <v>2419.25</v>
      </c>
      <c r="N158" s="38">
        <v>2419.25</v>
      </c>
      <c r="O158" s="38">
        <v>2482.61</v>
      </c>
      <c r="P158" s="39">
        <v>161</v>
      </c>
      <c r="Q158" s="37">
        <v>529.7</v>
      </c>
      <c r="R158" s="38">
        <v>3290.06</v>
      </c>
    </row>
    <row r="159" spans="1:18" ht="26.25">
      <c r="A159" s="35" t="s">
        <v>440</v>
      </c>
      <c r="B159" s="35">
        <v>136</v>
      </c>
      <c r="C159" s="36">
        <v>120</v>
      </c>
      <c r="D159" s="37">
        <v>1780.1</v>
      </c>
      <c r="E159" s="37">
        <v>1774.9</v>
      </c>
      <c r="F159" s="37">
        <v>1780.1</v>
      </c>
      <c r="G159" s="37">
        <v>1780.1</v>
      </c>
      <c r="H159" s="37">
        <v>1780.1</v>
      </c>
      <c r="I159" s="37">
        <v>1780.1</v>
      </c>
      <c r="J159" s="38">
        <v>14834.17</v>
      </c>
      <c r="K159" s="38">
        <v>14790.83</v>
      </c>
      <c r="L159" s="38">
        <v>14834.17</v>
      </c>
      <c r="M159" s="38">
        <v>14834.17</v>
      </c>
      <c r="N159" s="38">
        <v>14834.17</v>
      </c>
      <c r="O159" s="38">
        <v>14834.17</v>
      </c>
      <c r="P159" s="39">
        <v>0</v>
      </c>
      <c r="Q159" s="37">
        <v>0</v>
      </c>
      <c r="R159" s="38">
        <v>0</v>
      </c>
    </row>
    <row r="160" spans="1:18" ht="25.5">
      <c r="A160" s="49" t="s">
        <v>441</v>
      </c>
      <c r="B160" s="35">
        <v>137</v>
      </c>
      <c r="C160" s="36">
        <v>0</v>
      </c>
      <c r="D160" s="37">
        <v>0</v>
      </c>
      <c r="E160" s="37">
        <v>0</v>
      </c>
      <c r="F160" s="37">
        <v>0</v>
      </c>
      <c r="G160" s="37">
        <v>0</v>
      </c>
      <c r="H160" s="37">
        <v>0</v>
      </c>
      <c r="I160" s="37">
        <v>0</v>
      </c>
      <c r="J160" s="38">
        <v>0</v>
      </c>
      <c r="K160" s="38">
        <v>0</v>
      </c>
      <c r="L160" s="38">
        <v>0</v>
      </c>
      <c r="M160" s="38">
        <v>0</v>
      </c>
      <c r="N160" s="38">
        <v>0</v>
      </c>
      <c r="O160" s="38">
        <v>0</v>
      </c>
      <c r="P160" s="39">
        <v>0</v>
      </c>
      <c r="Q160" s="37">
        <v>0</v>
      </c>
      <c r="R160" s="38">
        <v>0</v>
      </c>
    </row>
    <row r="161" spans="1:18" ht="12.75">
      <c r="A161" s="49" t="s">
        <v>442</v>
      </c>
      <c r="B161" s="35">
        <v>138</v>
      </c>
      <c r="C161" s="36">
        <v>107</v>
      </c>
      <c r="D161" s="37">
        <v>1741.9</v>
      </c>
      <c r="E161" s="37">
        <v>1738.4</v>
      </c>
      <c r="F161" s="37">
        <v>1741.9</v>
      </c>
      <c r="G161" s="37">
        <v>1741.9</v>
      </c>
      <c r="H161" s="37">
        <v>1741.9</v>
      </c>
      <c r="I161" s="37">
        <v>1741.9</v>
      </c>
      <c r="J161" s="38">
        <v>16279.44</v>
      </c>
      <c r="K161" s="38">
        <v>16246.73</v>
      </c>
      <c r="L161" s="38">
        <v>16279.44</v>
      </c>
      <c r="M161" s="38">
        <v>16279.44</v>
      </c>
      <c r="N161" s="38">
        <v>16279.44</v>
      </c>
      <c r="O161" s="38">
        <v>16279.44</v>
      </c>
      <c r="P161" s="39">
        <v>0</v>
      </c>
      <c r="Q161" s="37">
        <v>0</v>
      </c>
      <c r="R161" s="38">
        <v>0</v>
      </c>
    </row>
    <row r="162" spans="1:18" ht="12.75">
      <c r="A162" s="49" t="s">
        <v>443</v>
      </c>
      <c r="B162" s="35">
        <v>139</v>
      </c>
      <c r="C162" s="36">
        <v>13</v>
      </c>
      <c r="D162" s="37">
        <v>38.2</v>
      </c>
      <c r="E162" s="37">
        <v>36.5</v>
      </c>
      <c r="F162" s="37">
        <v>38.2</v>
      </c>
      <c r="G162" s="37">
        <v>38.2</v>
      </c>
      <c r="H162" s="37">
        <v>38.2</v>
      </c>
      <c r="I162" s="37">
        <v>38.2</v>
      </c>
      <c r="J162" s="38">
        <v>2938.46</v>
      </c>
      <c r="K162" s="38">
        <v>2807.69</v>
      </c>
      <c r="L162" s="38">
        <v>2938.46</v>
      </c>
      <c r="M162" s="38">
        <v>2938.46</v>
      </c>
      <c r="N162" s="38">
        <v>2938.46</v>
      </c>
      <c r="O162" s="38">
        <v>2938.46</v>
      </c>
      <c r="P162" s="39">
        <v>0</v>
      </c>
      <c r="Q162" s="37">
        <v>0</v>
      </c>
      <c r="R162" s="38">
        <v>0</v>
      </c>
    </row>
    <row r="163" spans="1:18" ht="25.5">
      <c r="A163" s="35" t="s">
        <v>444</v>
      </c>
      <c r="B163" s="35">
        <v>140</v>
      </c>
      <c r="C163" s="36">
        <v>437</v>
      </c>
      <c r="D163" s="37">
        <v>1788.4</v>
      </c>
      <c r="E163" s="37">
        <v>1730.1</v>
      </c>
      <c r="F163" s="37">
        <v>1788.9</v>
      </c>
      <c r="G163" s="37">
        <v>1789.2</v>
      </c>
      <c r="H163" s="37">
        <v>1789.2</v>
      </c>
      <c r="I163" s="37">
        <v>1797.2</v>
      </c>
      <c r="J163" s="38">
        <v>4092.45</v>
      </c>
      <c r="K163" s="38">
        <v>3959.04</v>
      </c>
      <c r="L163" s="38">
        <v>4093.59</v>
      </c>
      <c r="M163" s="38">
        <v>4094.28</v>
      </c>
      <c r="N163" s="38">
        <v>4094.28</v>
      </c>
      <c r="O163" s="38">
        <v>4112.59</v>
      </c>
      <c r="P163" s="39">
        <v>24</v>
      </c>
      <c r="Q163" s="37">
        <v>148.8</v>
      </c>
      <c r="R163" s="38">
        <v>6200.54</v>
      </c>
    </row>
    <row r="164" spans="1:18" ht="12.75">
      <c r="A164" s="35" t="s">
        <v>445</v>
      </c>
      <c r="B164" s="35">
        <v>141</v>
      </c>
      <c r="C164" s="36">
        <v>2</v>
      </c>
      <c r="D164" s="37">
        <v>5.8</v>
      </c>
      <c r="E164" s="37">
        <v>5.3</v>
      </c>
      <c r="F164" s="37">
        <v>5.8</v>
      </c>
      <c r="G164" s="37">
        <v>5.8</v>
      </c>
      <c r="H164" s="37">
        <v>5.8</v>
      </c>
      <c r="I164" s="37">
        <v>5.8</v>
      </c>
      <c r="J164" s="38">
        <v>2900.34</v>
      </c>
      <c r="K164" s="38">
        <v>2637.16</v>
      </c>
      <c r="L164" s="38">
        <v>2900.34</v>
      </c>
      <c r="M164" s="38">
        <v>2900.34</v>
      </c>
      <c r="N164" s="38">
        <v>2900.34</v>
      </c>
      <c r="O164" s="38">
        <v>2900.34</v>
      </c>
      <c r="P164" s="39">
        <v>0</v>
      </c>
      <c r="Q164" s="37">
        <v>0</v>
      </c>
      <c r="R164" s="38">
        <v>0</v>
      </c>
    </row>
    <row r="165" spans="1:18" ht="12.75">
      <c r="A165" s="35" t="s">
        <v>446</v>
      </c>
      <c r="B165" s="35">
        <v>142</v>
      </c>
      <c r="C165" s="36">
        <v>94</v>
      </c>
      <c r="D165" s="37">
        <v>302.3</v>
      </c>
      <c r="E165" s="37">
        <v>277.4</v>
      </c>
      <c r="F165" s="37">
        <v>305.2</v>
      </c>
      <c r="G165" s="37">
        <v>305.2</v>
      </c>
      <c r="H165" s="37">
        <v>305.2</v>
      </c>
      <c r="I165" s="37">
        <v>308.6</v>
      </c>
      <c r="J165" s="38">
        <v>3215.96</v>
      </c>
      <c r="K165" s="38">
        <v>2951.06</v>
      </c>
      <c r="L165" s="38">
        <v>3246.81</v>
      </c>
      <c r="M165" s="38">
        <v>3246.81</v>
      </c>
      <c r="N165" s="38">
        <v>3246.81</v>
      </c>
      <c r="O165" s="38">
        <v>3282.98</v>
      </c>
      <c r="P165" s="39">
        <v>2</v>
      </c>
      <c r="Q165" s="37">
        <v>13.4</v>
      </c>
      <c r="R165" s="38">
        <v>6678.02</v>
      </c>
    </row>
    <row r="166" spans="1:18" ht="12.75">
      <c r="A166" s="35" t="s">
        <v>447</v>
      </c>
      <c r="B166" s="35">
        <v>143</v>
      </c>
      <c r="C166" s="36">
        <v>105</v>
      </c>
      <c r="D166" s="37">
        <v>274.1</v>
      </c>
      <c r="E166" s="37">
        <v>253.7</v>
      </c>
      <c r="F166" s="37">
        <v>277.4</v>
      </c>
      <c r="G166" s="37">
        <v>277.4</v>
      </c>
      <c r="H166" s="37">
        <v>277.4</v>
      </c>
      <c r="I166" s="37">
        <v>281.3</v>
      </c>
      <c r="J166" s="38">
        <v>2610.48</v>
      </c>
      <c r="K166" s="38">
        <v>2416.19</v>
      </c>
      <c r="L166" s="38">
        <v>2641.9</v>
      </c>
      <c r="M166" s="38">
        <v>2641.9</v>
      </c>
      <c r="N166" s="38">
        <v>2641.9</v>
      </c>
      <c r="O166" s="38">
        <v>2679.05</v>
      </c>
      <c r="P166" s="39">
        <v>7</v>
      </c>
      <c r="Q166" s="37">
        <v>25.9</v>
      </c>
      <c r="R166" s="38">
        <v>3696.45</v>
      </c>
    </row>
    <row r="167" spans="1:18" ht="25.5">
      <c r="A167" s="35" t="s">
        <v>448</v>
      </c>
      <c r="B167" s="35">
        <v>144</v>
      </c>
      <c r="C167" s="36">
        <v>2</v>
      </c>
      <c r="D167" s="37">
        <v>7.5</v>
      </c>
      <c r="E167" s="37">
        <v>6.9</v>
      </c>
      <c r="F167" s="37">
        <v>7.5</v>
      </c>
      <c r="G167" s="37">
        <v>7.5</v>
      </c>
      <c r="H167" s="37">
        <v>7.5</v>
      </c>
      <c r="I167" s="37">
        <v>7.5</v>
      </c>
      <c r="J167" s="38">
        <v>3750</v>
      </c>
      <c r="K167" s="38">
        <v>3450</v>
      </c>
      <c r="L167" s="38">
        <v>3750</v>
      </c>
      <c r="M167" s="38">
        <v>3750</v>
      </c>
      <c r="N167" s="38">
        <v>3750</v>
      </c>
      <c r="O167" s="38">
        <v>3750</v>
      </c>
      <c r="P167" s="39">
        <v>0</v>
      </c>
      <c r="Q167" s="37">
        <v>0</v>
      </c>
      <c r="R167" s="38">
        <v>0</v>
      </c>
    </row>
    <row r="168" spans="1:18" ht="12.75">
      <c r="A168" s="35" t="s">
        <v>449</v>
      </c>
      <c r="B168" s="35">
        <v>145</v>
      </c>
      <c r="C168" s="36">
        <v>68</v>
      </c>
      <c r="D168" s="37">
        <v>181</v>
      </c>
      <c r="E168" s="37">
        <v>163.5</v>
      </c>
      <c r="F168" s="37">
        <v>184.6</v>
      </c>
      <c r="G168" s="37">
        <v>184.6</v>
      </c>
      <c r="H168" s="37">
        <v>184.6</v>
      </c>
      <c r="I168" s="37">
        <v>188.2</v>
      </c>
      <c r="J168" s="38">
        <v>2661.76</v>
      </c>
      <c r="K168" s="38">
        <v>2404.41</v>
      </c>
      <c r="L168" s="38">
        <v>2714.71</v>
      </c>
      <c r="M168" s="38">
        <v>2714.71</v>
      </c>
      <c r="N168" s="38">
        <v>2714.71</v>
      </c>
      <c r="O168" s="38">
        <v>2767.65</v>
      </c>
      <c r="P168" s="39">
        <v>4</v>
      </c>
      <c r="Q168" s="37">
        <v>14.5</v>
      </c>
      <c r="R168" s="38">
        <v>3625</v>
      </c>
    </row>
    <row r="169" spans="1:18" ht="12.75">
      <c r="A169" s="35" t="s">
        <v>450</v>
      </c>
      <c r="B169" s="35">
        <v>146</v>
      </c>
      <c r="C169" s="36">
        <v>2787</v>
      </c>
      <c r="D169" s="37">
        <v>5764.8</v>
      </c>
      <c r="E169" s="37">
        <v>4821.1</v>
      </c>
      <c r="F169" s="37">
        <v>5884.8</v>
      </c>
      <c r="G169" s="37">
        <v>5891.8</v>
      </c>
      <c r="H169" s="37">
        <v>5891.8</v>
      </c>
      <c r="I169" s="37">
        <v>6068.2</v>
      </c>
      <c r="J169" s="38">
        <v>2068.46</v>
      </c>
      <c r="K169" s="38">
        <v>1729.85</v>
      </c>
      <c r="L169" s="38">
        <v>2111.52</v>
      </c>
      <c r="M169" s="38">
        <v>2114.03</v>
      </c>
      <c r="N169" s="38">
        <v>2114.03</v>
      </c>
      <c r="O169" s="38">
        <v>2177.32</v>
      </c>
      <c r="P169" s="39">
        <v>27</v>
      </c>
      <c r="Q169" s="37">
        <v>89.7</v>
      </c>
      <c r="R169" s="38">
        <v>3322.22</v>
      </c>
    </row>
    <row r="170" spans="1:18" ht="12.75">
      <c r="A170" s="35" t="s">
        <v>451</v>
      </c>
      <c r="B170" s="35">
        <v>1461</v>
      </c>
      <c r="C170" s="36">
        <v>3401</v>
      </c>
      <c r="D170" s="37">
        <v>6279</v>
      </c>
      <c r="E170" s="37">
        <v>4247.8</v>
      </c>
      <c r="F170" s="37">
        <v>6737</v>
      </c>
      <c r="G170" s="37">
        <v>6742.5</v>
      </c>
      <c r="H170" s="37">
        <v>6742.5</v>
      </c>
      <c r="I170" s="37">
        <v>6993.9</v>
      </c>
      <c r="J170" s="38">
        <v>1846.22</v>
      </c>
      <c r="K170" s="38">
        <v>1248.99</v>
      </c>
      <c r="L170" s="38">
        <v>1980.89</v>
      </c>
      <c r="M170" s="38">
        <v>1982.51</v>
      </c>
      <c r="N170" s="38">
        <v>1982.51</v>
      </c>
      <c r="O170" s="38">
        <v>2056.42</v>
      </c>
      <c r="P170" s="39">
        <v>96</v>
      </c>
      <c r="Q170" s="37">
        <v>233.8</v>
      </c>
      <c r="R170" s="38">
        <v>2435.42</v>
      </c>
    </row>
    <row r="171" spans="1:18" ht="25.5">
      <c r="A171" s="35" t="s">
        <v>452</v>
      </c>
      <c r="B171" s="35">
        <v>147</v>
      </c>
      <c r="C171" s="36">
        <v>2</v>
      </c>
      <c r="D171" s="37">
        <v>3.7</v>
      </c>
      <c r="E171" s="37">
        <v>1.8</v>
      </c>
      <c r="F171" s="37">
        <v>3.7</v>
      </c>
      <c r="G171" s="37">
        <v>3.7</v>
      </c>
      <c r="H171" s="37">
        <v>3.7</v>
      </c>
      <c r="I171" s="37">
        <v>3.7</v>
      </c>
      <c r="J171" s="38">
        <v>1865.04</v>
      </c>
      <c r="K171" s="38">
        <v>916.97</v>
      </c>
      <c r="L171" s="38">
        <v>1865.04</v>
      </c>
      <c r="M171" s="38">
        <v>1865.04</v>
      </c>
      <c r="N171" s="38">
        <v>1865.04</v>
      </c>
      <c r="O171" s="38">
        <v>1865.04</v>
      </c>
      <c r="P171" s="39">
        <v>0</v>
      </c>
      <c r="Q171" s="37">
        <v>0</v>
      </c>
      <c r="R171" s="38">
        <v>0</v>
      </c>
    </row>
    <row r="172" spans="1:18" ht="12.75">
      <c r="A172" s="35" t="s">
        <v>453</v>
      </c>
      <c r="B172" s="35">
        <v>148</v>
      </c>
      <c r="C172" s="36">
        <v>6</v>
      </c>
      <c r="D172" s="37">
        <v>16.3</v>
      </c>
      <c r="E172" s="37">
        <v>13</v>
      </c>
      <c r="F172" s="37">
        <v>16.6</v>
      </c>
      <c r="G172" s="37">
        <v>16.6</v>
      </c>
      <c r="H172" s="37">
        <v>16.6</v>
      </c>
      <c r="I172" s="37">
        <v>16.6</v>
      </c>
      <c r="J172" s="38">
        <v>2716.67</v>
      </c>
      <c r="K172" s="38">
        <v>2166.67</v>
      </c>
      <c r="L172" s="38">
        <v>2766.67</v>
      </c>
      <c r="M172" s="38">
        <v>2766.67</v>
      </c>
      <c r="N172" s="38">
        <v>2766.67</v>
      </c>
      <c r="O172" s="38">
        <v>2766.67</v>
      </c>
      <c r="P172" s="39">
        <v>0</v>
      </c>
      <c r="Q172" s="37">
        <v>0</v>
      </c>
      <c r="R172" s="38">
        <v>0</v>
      </c>
    </row>
    <row r="173" spans="1:18" ht="12.75">
      <c r="A173" s="35" t="s">
        <v>454</v>
      </c>
      <c r="B173" s="35">
        <v>149</v>
      </c>
      <c r="C173" s="36">
        <v>31</v>
      </c>
      <c r="D173" s="37">
        <v>56.5</v>
      </c>
      <c r="E173" s="37">
        <v>46</v>
      </c>
      <c r="F173" s="37">
        <v>63.4</v>
      </c>
      <c r="G173" s="37">
        <v>63.4</v>
      </c>
      <c r="H173" s="37">
        <v>63.4</v>
      </c>
      <c r="I173" s="37">
        <v>63.7</v>
      </c>
      <c r="J173" s="38">
        <v>1822.58</v>
      </c>
      <c r="K173" s="38">
        <v>1483.87</v>
      </c>
      <c r="L173" s="38">
        <v>2045.16</v>
      </c>
      <c r="M173" s="38">
        <v>2045.16</v>
      </c>
      <c r="N173" s="38">
        <v>2045.16</v>
      </c>
      <c r="O173" s="38">
        <v>2054.84</v>
      </c>
      <c r="P173" s="39">
        <v>1</v>
      </c>
      <c r="Q173" s="37">
        <v>3.6</v>
      </c>
      <c r="R173" s="38">
        <v>3631.97</v>
      </c>
    </row>
    <row r="174" spans="1:18" ht="38.25">
      <c r="A174" s="35" t="s">
        <v>455</v>
      </c>
      <c r="B174" s="35">
        <v>150</v>
      </c>
      <c r="C174" s="36">
        <v>3271</v>
      </c>
      <c r="D174" s="37">
        <v>6808.9</v>
      </c>
      <c r="E174" s="37">
        <v>5296.3</v>
      </c>
      <c r="F174" s="37">
        <v>7021.3</v>
      </c>
      <c r="G174" s="37">
        <v>7029.2</v>
      </c>
      <c r="H174" s="37">
        <v>7029.2</v>
      </c>
      <c r="I174" s="37">
        <v>7232.2</v>
      </c>
      <c r="J174" s="38">
        <v>2081.6</v>
      </c>
      <c r="K174" s="38">
        <v>1619.17</v>
      </c>
      <c r="L174" s="38">
        <v>2146.53</v>
      </c>
      <c r="M174" s="38">
        <v>2148.95</v>
      </c>
      <c r="N174" s="38">
        <v>2148.95</v>
      </c>
      <c r="O174" s="38">
        <v>2211.01</v>
      </c>
      <c r="P174" s="39">
        <v>53</v>
      </c>
      <c r="Q174" s="37">
        <v>158.8</v>
      </c>
      <c r="R174" s="38">
        <v>2996.23</v>
      </c>
    </row>
    <row r="175" spans="1:18" ht="12.75">
      <c r="A175" s="35" t="s">
        <v>456</v>
      </c>
      <c r="B175" s="35">
        <v>151</v>
      </c>
      <c r="C175" s="36">
        <v>2000</v>
      </c>
      <c r="D175" s="37">
        <v>3512</v>
      </c>
      <c r="E175" s="37">
        <v>2609.8</v>
      </c>
      <c r="F175" s="37">
        <v>3900.1</v>
      </c>
      <c r="G175" s="37">
        <v>3903.2</v>
      </c>
      <c r="H175" s="37">
        <v>3903.2</v>
      </c>
      <c r="I175" s="37">
        <v>4032.8</v>
      </c>
      <c r="J175" s="38">
        <v>1756</v>
      </c>
      <c r="K175" s="38">
        <v>1304.9</v>
      </c>
      <c r="L175" s="38">
        <v>1950.05</v>
      </c>
      <c r="M175" s="38">
        <v>1951.6</v>
      </c>
      <c r="N175" s="38">
        <v>1951.6</v>
      </c>
      <c r="O175" s="38">
        <v>2016.4</v>
      </c>
      <c r="P175" s="39">
        <v>102</v>
      </c>
      <c r="Q175" s="37">
        <v>278.7</v>
      </c>
      <c r="R175" s="38">
        <v>2732.35</v>
      </c>
    </row>
    <row r="176" spans="1:18" ht="12.75">
      <c r="A176" s="35" t="s">
        <v>457</v>
      </c>
      <c r="B176" s="35">
        <v>152</v>
      </c>
      <c r="C176" s="36">
        <v>620</v>
      </c>
      <c r="D176" s="37">
        <v>2745.5</v>
      </c>
      <c r="E176" s="37">
        <v>2661.2</v>
      </c>
      <c r="F176" s="37">
        <v>2782.9</v>
      </c>
      <c r="G176" s="37">
        <v>2790.3</v>
      </c>
      <c r="H176" s="37">
        <v>2790.3</v>
      </c>
      <c r="I176" s="37">
        <v>2802.8</v>
      </c>
      <c r="J176" s="38">
        <v>4428.23</v>
      </c>
      <c r="K176" s="38">
        <v>4292.26</v>
      </c>
      <c r="L176" s="38">
        <v>4488.55</v>
      </c>
      <c r="M176" s="38">
        <v>4500.48</v>
      </c>
      <c r="N176" s="38">
        <v>4500.48</v>
      </c>
      <c r="O176" s="38">
        <v>4520.65</v>
      </c>
      <c r="P176" s="39">
        <v>50</v>
      </c>
      <c r="Q176" s="37">
        <v>257.4</v>
      </c>
      <c r="R176" s="38">
        <v>5147.69</v>
      </c>
    </row>
    <row r="177" spans="1:18" ht="12.75">
      <c r="A177" s="35" t="s">
        <v>458</v>
      </c>
      <c r="B177" s="35">
        <v>153</v>
      </c>
      <c r="C177" s="36">
        <v>114</v>
      </c>
      <c r="D177" s="37">
        <v>520.5</v>
      </c>
      <c r="E177" s="37">
        <v>466.2</v>
      </c>
      <c r="F177" s="37">
        <v>523.4</v>
      </c>
      <c r="G177" s="37">
        <v>523.4</v>
      </c>
      <c r="H177" s="37">
        <v>523.4</v>
      </c>
      <c r="I177" s="37">
        <v>529.9</v>
      </c>
      <c r="J177" s="38">
        <v>4565.79</v>
      </c>
      <c r="K177" s="38">
        <v>4089.47</v>
      </c>
      <c r="L177" s="38">
        <v>4591.23</v>
      </c>
      <c r="M177" s="38">
        <v>4591.23</v>
      </c>
      <c r="N177" s="38">
        <v>4591.23</v>
      </c>
      <c r="O177" s="38">
        <v>4648.25</v>
      </c>
      <c r="P177" s="39">
        <v>0</v>
      </c>
      <c r="Q177" s="37">
        <v>0</v>
      </c>
      <c r="R177" s="38">
        <v>0</v>
      </c>
    </row>
    <row r="178" spans="1:18" ht="26.25">
      <c r="A178" s="55" t="s">
        <v>423</v>
      </c>
      <c r="B178" s="35">
        <v>154</v>
      </c>
      <c r="C178" s="36">
        <v>19</v>
      </c>
      <c r="D178" s="37">
        <v>109.6</v>
      </c>
      <c r="E178" s="37">
        <v>95.3</v>
      </c>
      <c r="F178" s="37">
        <v>109.8</v>
      </c>
      <c r="G178" s="37">
        <v>109.8</v>
      </c>
      <c r="H178" s="37">
        <v>109.8</v>
      </c>
      <c r="I178" s="37">
        <v>110.8</v>
      </c>
      <c r="J178" s="38">
        <v>5768.42</v>
      </c>
      <c r="K178" s="38">
        <v>5015.79</v>
      </c>
      <c r="L178" s="38">
        <v>5778.95</v>
      </c>
      <c r="M178" s="38">
        <v>5778.95</v>
      </c>
      <c r="N178" s="38">
        <v>5778.95</v>
      </c>
      <c r="O178" s="38">
        <v>5831.58</v>
      </c>
      <c r="P178" s="39">
        <v>0</v>
      </c>
      <c r="Q178" s="37">
        <v>0</v>
      </c>
      <c r="R178" s="38">
        <v>0</v>
      </c>
    </row>
    <row r="179" spans="1:18" ht="12.75">
      <c r="A179" s="49" t="s">
        <v>364</v>
      </c>
      <c r="B179" s="35">
        <v>155</v>
      </c>
      <c r="C179" s="36">
        <v>36</v>
      </c>
      <c r="D179" s="37">
        <v>209.3</v>
      </c>
      <c r="E179" s="37">
        <v>189.8</v>
      </c>
      <c r="F179" s="37">
        <v>209.3</v>
      </c>
      <c r="G179" s="37">
        <v>209.3</v>
      </c>
      <c r="H179" s="37">
        <v>209.3</v>
      </c>
      <c r="I179" s="37">
        <v>210.9</v>
      </c>
      <c r="J179" s="38">
        <v>5813.89</v>
      </c>
      <c r="K179" s="38">
        <v>5272.22</v>
      </c>
      <c r="L179" s="38">
        <v>5813.89</v>
      </c>
      <c r="M179" s="38">
        <v>5813.89</v>
      </c>
      <c r="N179" s="38">
        <v>5813.89</v>
      </c>
      <c r="O179" s="38">
        <v>5858.33</v>
      </c>
      <c r="P179" s="39">
        <v>0</v>
      </c>
      <c r="Q179" s="37">
        <v>0</v>
      </c>
      <c r="R179" s="38">
        <v>0</v>
      </c>
    </row>
    <row r="180" spans="1:18" ht="12.75">
      <c r="A180" s="49" t="s">
        <v>365</v>
      </c>
      <c r="B180" s="35">
        <v>156</v>
      </c>
      <c r="C180" s="36">
        <v>59</v>
      </c>
      <c r="D180" s="37">
        <v>201.6</v>
      </c>
      <c r="E180" s="37">
        <v>181.1</v>
      </c>
      <c r="F180" s="37">
        <v>204.3</v>
      </c>
      <c r="G180" s="37">
        <v>204.3</v>
      </c>
      <c r="H180" s="37">
        <v>204.3</v>
      </c>
      <c r="I180" s="37">
        <v>208.2</v>
      </c>
      <c r="J180" s="38">
        <v>3416.95</v>
      </c>
      <c r="K180" s="38">
        <v>3069.49</v>
      </c>
      <c r="L180" s="38">
        <v>3462.71</v>
      </c>
      <c r="M180" s="38">
        <v>3462.71</v>
      </c>
      <c r="N180" s="38">
        <v>3462.71</v>
      </c>
      <c r="O180" s="38">
        <v>3528.81</v>
      </c>
      <c r="P180" s="39">
        <v>0</v>
      </c>
      <c r="Q180" s="37">
        <v>0</v>
      </c>
      <c r="R180" s="38">
        <v>0</v>
      </c>
    </row>
    <row r="181" spans="1:18" ht="25.5">
      <c r="A181" s="35" t="s">
        <v>459</v>
      </c>
      <c r="B181" s="35">
        <v>157</v>
      </c>
      <c r="C181" s="36">
        <v>4</v>
      </c>
      <c r="D181" s="37">
        <v>49.5</v>
      </c>
      <c r="E181" s="37">
        <v>46.3</v>
      </c>
      <c r="F181" s="37">
        <v>49.5</v>
      </c>
      <c r="G181" s="37">
        <v>49.5</v>
      </c>
      <c r="H181" s="37">
        <v>49.5</v>
      </c>
      <c r="I181" s="37">
        <v>49.7</v>
      </c>
      <c r="J181" s="38">
        <v>12375</v>
      </c>
      <c r="K181" s="38">
        <v>11575</v>
      </c>
      <c r="L181" s="38">
        <v>12375</v>
      </c>
      <c r="M181" s="38">
        <v>12375</v>
      </c>
      <c r="N181" s="38">
        <v>12375</v>
      </c>
      <c r="O181" s="38">
        <v>12425</v>
      </c>
      <c r="P181" s="39">
        <v>0</v>
      </c>
      <c r="Q181" s="37">
        <v>0</v>
      </c>
      <c r="R181" s="38">
        <v>0</v>
      </c>
    </row>
    <row r="182" spans="1:18" ht="12.75">
      <c r="A182" s="35" t="s">
        <v>438</v>
      </c>
      <c r="B182" s="35">
        <v>158</v>
      </c>
      <c r="C182" s="36">
        <v>110</v>
      </c>
      <c r="D182" s="37">
        <v>471</v>
      </c>
      <c r="E182" s="37">
        <v>419.9</v>
      </c>
      <c r="F182" s="37">
        <v>473.9</v>
      </c>
      <c r="G182" s="37">
        <v>473.9</v>
      </c>
      <c r="H182" s="37">
        <v>473.9</v>
      </c>
      <c r="I182" s="37">
        <v>480.2</v>
      </c>
      <c r="J182" s="38">
        <v>4281.82</v>
      </c>
      <c r="K182" s="38">
        <v>3817.27</v>
      </c>
      <c r="L182" s="38">
        <v>4308.18</v>
      </c>
      <c r="M182" s="38">
        <v>4308.18</v>
      </c>
      <c r="N182" s="38">
        <v>4308.18</v>
      </c>
      <c r="O182" s="38">
        <v>4365.45</v>
      </c>
      <c r="P182" s="39">
        <v>0</v>
      </c>
      <c r="Q182" s="37">
        <v>0</v>
      </c>
      <c r="R182" s="38">
        <v>0</v>
      </c>
    </row>
    <row r="183" spans="1:18" ht="127.5">
      <c r="A183" s="35" t="s">
        <v>460</v>
      </c>
      <c r="B183" s="35">
        <v>159</v>
      </c>
      <c r="C183" s="36">
        <v>1162</v>
      </c>
      <c r="D183" s="37">
        <v>2332.4</v>
      </c>
      <c r="E183" s="37">
        <v>1425.2</v>
      </c>
      <c r="F183" s="37">
        <v>2639.2</v>
      </c>
      <c r="G183" s="37">
        <v>2647.9</v>
      </c>
      <c r="H183" s="37">
        <v>2664</v>
      </c>
      <c r="I183" s="37">
        <v>2794.1</v>
      </c>
      <c r="J183" s="38">
        <v>2007.23</v>
      </c>
      <c r="K183" s="38">
        <v>1226.51</v>
      </c>
      <c r="L183" s="38">
        <v>2271.26</v>
      </c>
      <c r="M183" s="38">
        <v>2278.74</v>
      </c>
      <c r="N183" s="38">
        <v>2292.6</v>
      </c>
      <c r="O183" s="38">
        <v>2404.56</v>
      </c>
      <c r="P183" s="39">
        <v>69</v>
      </c>
      <c r="Q183" s="37">
        <v>157.8</v>
      </c>
      <c r="R183" s="38">
        <v>2286.96</v>
      </c>
    </row>
    <row r="184" spans="1:18" ht="25.5">
      <c r="A184" s="35" t="s">
        <v>461</v>
      </c>
      <c r="B184" s="35">
        <v>160</v>
      </c>
      <c r="C184" s="36">
        <v>1628</v>
      </c>
      <c r="D184" s="37">
        <v>0</v>
      </c>
      <c r="E184" s="37">
        <v>0</v>
      </c>
      <c r="F184" s="37">
        <v>0</v>
      </c>
      <c r="G184" s="37">
        <v>0</v>
      </c>
      <c r="H184" s="37">
        <v>0</v>
      </c>
      <c r="I184" s="37">
        <v>0</v>
      </c>
      <c r="J184" s="38">
        <v>0</v>
      </c>
      <c r="K184" s="38">
        <v>0</v>
      </c>
      <c r="L184" s="38">
        <v>0</v>
      </c>
      <c r="M184" s="38">
        <v>0</v>
      </c>
      <c r="N184" s="38">
        <v>0</v>
      </c>
      <c r="O184" s="38">
        <v>0</v>
      </c>
      <c r="P184" s="39">
        <v>108</v>
      </c>
      <c r="Q184" s="37">
        <v>0</v>
      </c>
      <c r="R184" s="38">
        <v>0</v>
      </c>
    </row>
    <row r="185" spans="1:18" ht="12.75">
      <c r="A185" s="35" t="s">
        <v>462</v>
      </c>
      <c r="B185" s="35">
        <v>1601</v>
      </c>
      <c r="C185" s="36">
        <v>1602</v>
      </c>
      <c r="D185" s="37">
        <v>0</v>
      </c>
      <c r="E185" s="37">
        <v>0</v>
      </c>
      <c r="F185" s="37">
        <v>0</v>
      </c>
      <c r="G185" s="37">
        <v>0</v>
      </c>
      <c r="H185" s="37">
        <v>0</v>
      </c>
      <c r="I185" s="37">
        <v>0</v>
      </c>
      <c r="J185" s="38">
        <v>0</v>
      </c>
      <c r="K185" s="38">
        <v>0</v>
      </c>
      <c r="L185" s="38">
        <v>0</v>
      </c>
      <c r="M185" s="38">
        <v>0</v>
      </c>
      <c r="N185" s="38">
        <v>0</v>
      </c>
      <c r="O185" s="38">
        <v>0</v>
      </c>
      <c r="P185" s="39">
        <v>107</v>
      </c>
      <c r="Q185" s="37">
        <v>0</v>
      </c>
      <c r="R185" s="38">
        <v>0</v>
      </c>
    </row>
    <row r="186" spans="1:18" ht="38.25">
      <c r="A186" s="35" t="s">
        <v>463</v>
      </c>
      <c r="B186" s="35">
        <v>165</v>
      </c>
      <c r="C186" s="36">
        <v>2204</v>
      </c>
      <c r="D186" s="37">
        <v>6482.6</v>
      </c>
      <c r="E186" s="37">
        <v>3741.6</v>
      </c>
      <c r="F186" s="37">
        <v>6492.3</v>
      </c>
      <c r="G186" s="37">
        <v>6553.5</v>
      </c>
      <c r="H186" s="37">
        <v>6559</v>
      </c>
      <c r="I186" s="37">
        <v>7361</v>
      </c>
      <c r="J186" s="38">
        <v>2941.29</v>
      </c>
      <c r="K186" s="38">
        <v>1697.64</v>
      </c>
      <c r="L186" s="38">
        <v>2945.69</v>
      </c>
      <c r="M186" s="38">
        <v>2973.46</v>
      </c>
      <c r="N186" s="38">
        <v>2975.95</v>
      </c>
      <c r="O186" s="38">
        <v>3339.84</v>
      </c>
      <c r="P186" s="39">
        <v>0</v>
      </c>
      <c r="Q186" s="37">
        <v>0</v>
      </c>
      <c r="R186" s="38">
        <v>0</v>
      </c>
    </row>
    <row r="187" spans="1:18" ht="12.75">
      <c r="A187" s="43" t="s">
        <v>464</v>
      </c>
      <c r="B187" s="43">
        <v>166</v>
      </c>
      <c r="C187" s="36">
        <v>3180</v>
      </c>
      <c r="D187" s="37">
        <v>8171.5</v>
      </c>
      <c r="E187" s="37">
        <v>5300.2</v>
      </c>
      <c r="F187" s="37">
        <v>8337.1</v>
      </c>
      <c r="G187" s="37">
        <v>8488.7</v>
      </c>
      <c r="H187" s="37">
        <v>8496.7</v>
      </c>
      <c r="I187" s="37">
        <v>9059.8</v>
      </c>
      <c r="J187" s="38">
        <v>2569.65</v>
      </c>
      <c r="K187" s="38">
        <v>1666.73</v>
      </c>
      <c r="L187" s="38">
        <v>2621.73</v>
      </c>
      <c r="M187" s="38">
        <v>2669.4</v>
      </c>
      <c r="N187" s="38">
        <v>2671.92</v>
      </c>
      <c r="O187" s="38">
        <v>2848.99</v>
      </c>
      <c r="P187" s="39">
        <v>77</v>
      </c>
      <c r="Q187" s="37">
        <v>184.5</v>
      </c>
      <c r="R187" s="38">
        <v>2396.1</v>
      </c>
    </row>
    <row r="188" spans="1:18" ht="63.75">
      <c r="A188" s="59" t="s">
        <v>465</v>
      </c>
      <c r="B188" s="60">
        <v>1661</v>
      </c>
      <c r="C188" s="36">
        <v>1324</v>
      </c>
      <c r="D188" s="37">
        <v>5026.4</v>
      </c>
      <c r="E188" s="37">
        <v>4299.2</v>
      </c>
      <c r="F188" s="37">
        <v>5028.1</v>
      </c>
      <c r="G188" s="37">
        <v>5028.1</v>
      </c>
      <c r="H188" s="37">
        <v>5028.1</v>
      </c>
      <c r="I188" s="37">
        <v>5040.9</v>
      </c>
      <c r="J188" s="38">
        <v>3796.37</v>
      </c>
      <c r="K188" s="38">
        <v>3247.13</v>
      </c>
      <c r="L188" s="38">
        <v>3797.66</v>
      </c>
      <c r="M188" s="38">
        <v>3797.66</v>
      </c>
      <c r="N188" s="38">
        <v>3797.66</v>
      </c>
      <c r="O188" s="38">
        <v>3807.33</v>
      </c>
      <c r="P188" s="39">
        <v>143</v>
      </c>
      <c r="Q188" s="37">
        <v>763.5</v>
      </c>
      <c r="R188" s="38">
        <v>5339.16</v>
      </c>
    </row>
    <row r="189" spans="1:18" ht="14.25" customHeight="1">
      <c r="A189" s="109" t="s">
        <v>466</v>
      </c>
      <c r="B189" s="109"/>
      <c r="C189" s="109"/>
      <c r="D189" s="109"/>
      <c r="E189" s="109"/>
      <c r="F189" s="109"/>
      <c r="G189" s="109"/>
      <c r="H189" s="109"/>
      <c r="I189" s="109"/>
      <c r="J189" s="109"/>
      <c r="K189" s="109"/>
      <c r="L189" s="109"/>
      <c r="M189" s="109"/>
      <c r="N189" s="109"/>
      <c r="O189" s="109"/>
      <c r="P189" s="40"/>
      <c r="Q189" s="41"/>
      <c r="R189" s="42"/>
    </row>
    <row r="190" spans="1:18" ht="25.5">
      <c r="A190" s="35" t="s">
        <v>467</v>
      </c>
      <c r="B190" s="35">
        <v>167</v>
      </c>
      <c r="C190" s="36">
        <v>1960</v>
      </c>
      <c r="D190" s="37">
        <v>58.8</v>
      </c>
      <c r="E190" s="37">
        <v>41.3</v>
      </c>
      <c r="F190" s="37">
        <v>3463.6</v>
      </c>
      <c r="G190" s="37">
        <v>3476.4</v>
      </c>
      <c r="H190" s="37">
        <v>3476.4</v>
      </c>
      <c r="I190" s="37">
        <v>3498.1</v>
      </c>
      <c r="J190" s="38">
        <v>30</v>
      </c>
      <c r="K190" s="38">
        <v>21.07</v>
      </c>
      <c r="L190" s="38">
        <v>1767.14</v>
      </c>
      <c r="M190" s="38">
        <v>1773.67</v>
      </c>
      <c r="N190" s="38">
        <v>1773.67</v>
      </c>
      <c r="O190" s="38">
        <v>1784.74</v>
      </c>
      <c r="P190" s="39">
        <v>0</v>
      </c>
      <c r="Q190" s="37">
        <v>0</v>
      </c>
      <c r="R190" s="38">
        <v>0</v>
      </c>
    </row>
    <row r="191" spans="1:18" ht="51">
      <c r="A191" s="35" t="s">
        <v>468</v>
      </c>
      <c r="B191" s="35">
        <v>168</v>
      </c>
      <c r="C191" s="36">
        <v>47</v>
      </c>
      <c r="D191" s="37">
        <v>6.6</v>
      </c>
      <c r="E191" s="37">
        <v>5.6</v>
      </c>
      <c r="F191" s="37">
        <v>82.4</v>
      </c>
      <c r="G191" s="37">
        <v>84.7</v>
      </c>
      <c r="H191" s="37">
        <v>84.7</v>
      </c>
      <c r="I191" s="37">
        <v>84.7</v>
      </c>
      <c r="J191" s="38">
        <v>140.43</v>
      </c>
      <c r="K191" s="38">
        <v>119.15</v>
      </c>
      <c r="L191" s="38">
        <v>1753.19</v>
      </c>
      <c r="M191" s="38">
        <v>1802.13</v>
      </c>
      <c r="N191" s="38">
        <v>1802.13</v>
      </c>
      <c r="O191" s="38">
        <v>1802.13</v>
      </c>
      <c r="P191" s="39">
        <v>0</v>
      </c>
      <c r="Q191" s="37">
        <v>0</v>
      </c>
      <c r="R191" s="38">
        <v>0</v>
      </c>
    </row>
    <row r="192" spans="1:18" ht="26.25">
      <c r="A192" s="55" t="s">
        <v>423</v>
      </c>
      <c r="B192" s="35">
        <v>169</v>
      </c>
      <c r="C192" s="36">
        <v>3</v>
      </c>
      <c r="D192" s="37">
        <v>0.4</v>
      </c>
      <c r="E192" s="37">
        <v>0.4</v>
      </c>
      <c r="F192" s="37">
        <v>5.3</v>
      </c>
      <c r="G192" s="37">
        <v>5.3</v>
      </c>
      <c r="H192" s="37">
        <v>5.3</v>
      </c>
      <c r="I192" s="37">
        <v>5.3</v>
      </c>
      <c r="J192" s="38">
        <v>138.91</v>
      </c>
      <c r="K192" s="38">
        <v>138.91</v>
      </c>
      <c r="L192" s="38">
        <v>1769</v>
      </c>
      <c r="M192" s="38">
        <v>1769</v>
      </c>
      <c r="N192" s="38">
        <v>1769</v>
      </c>
      <c r="O192" s="38">
        <v>1769</v>
      </c>
      <c r="P192" s="39">
        <v>0</v>
      </c>
      <c r="Q192" s="37">
        <v>0</v>
      </c>
      <c r="R192" s="38">
        <v>0</v>
      </c>
    </row>
    <row r="193" spans="1:18" ht="12.75">
      <c r="A193" s="49" t="s">
        <v>364</v>
      </c>
      <c r="B193" s="35">
        <v>170</v>
      </c>
      <c r="C193" s="36">
        <v>4</v>
      </c>
      <c r="D193" s="37">
        <v>0.5</v>
      </c>
      <c r="E193" s="37">
        <v>0.5</v>
      </c>
      <c r="F193" s="37">
        <v>7.1</v>
      </c>
      <c r="G193" s="37">
        <v>7.1</v>
      </c>
      <c r="H193" s="37">
        <v>7.1</v>
      </c>
      <c r="I193" s="37">
        <v>7.1</v>
      </c>
      <c r="J193" s="38">
        <v>130.53</v>
      </c>
      <c r="K193" s="38">
        <v>130.53</v>
      </c>
      <c r="L193" s="38">
        <v>1769</v>
      </c>
      <c r="M193" s="38">
        <v>1769</v>
      </c>
      <c r="N193" s="38">
        <v>1769</v>
      </c>
      <c r="O193" s="38">
        <v>1769</v>
      </c>
      <c r="P193" s="39">
        <v>0</v>
      </c>
      <c r="Q193" s="37">
        <v>0</v>
      </c>
      <c r="R193" s="38">
        <v>0</v>
      </c>
    </row>
    <row r="194" spans="1:18" ht="12.75">
      <c r="A194" s="49" t="s">
        <v>365</v>
      </c>
      <c r="B194" s="35">
        <v>171</v>
      </c>
      <c r="C194" s="36">
        <v>40</v>
      </c>
      <c r="D194" s="37">
        <v>5.7</v>
      </c>
      <c r="E194" s="37">
        <v>4.7</v>
      </c>
      <c r="F194" s="37">
        <v>70</v>
      </c>
      <c r="G194" s="37">
        <v>72.3</v>
      </c>
      <c r="H194" s="37">
        <v>72.3</v>
      </c>
      <c r="I194" s="37">
        <v>72.3</v>
      </c>
      <c r="J194" s="38">
        <v>142.5</v>
      </c>
      <c r="K194" s="38">
        <v>117.5</v>
      </c>
      <c r="L194" s="38">
        <v>1750</v>
      </c>
      <c r="M194" s="38">
        <v>1807.5</v>
      </c>
      <c r="N194" s="38">
        <v>1807.5</v>
      </c>
      <c r="O194" s="38">
        <v>1807.5</v>
      </c>
      <c r="P194" s="39">
        <v>0</v>
      </c>
      <c r="Q194" s="37">
        <v>0</v>
      </c>
      <c r="R194" s="38">
        <v>0</v>
      </c>
    </row>
    <row r="195" spans="1:18" ht="25.5">
      <c r="A195" s="35" t="s">
        <v>469</v>
      </c>
      <c r="B195" s="35">
        <v>1711</v>
      </c>
      <c r="C195" s="36">
        <v>0</v>
      </c>
      <c r="D195" s="37">
        <v>0</v>
      </c>
      <c r="E195" s="37">
        <v>0</v>
      </c>
      <c r="F195" s="37">
        <v>0</v>
      </c>
      <c r="G195" s="37">
        <v>0</v>
      </c>
      <c r="H195" s="37">
        <v>0</v>
      </c>
      <c r="I195" s="37">
        <v>0</v>
      </c>
      <c r="J195" s="38">
        <v>0</v>
      </c>
      <c r="K195" s="38">
        <v>0</v>
      </c>
      <c r="L195" s="38">
        <v>0</v>
      </c>
      <c r="M195" s="38">
        <v>0</v>
      </c>
      <c r="N195" s="38">
        <v>0</v>
      </c>
      <c r="O195" s="38">
        <v>0</v>
      </c>
      <c r="P195" s="39">
        <v>0</v>
      </c>
      <c r="Q195" s="37">
        <v>0</v>
      </c>
      <c r="R195" s="38">
        <v>0</v>
      </c>
    </row>
    <row r="196" spans="1:18" ht="12.75">
      <c r="A196" s="35" t="s">
        <v>470</v>
      </c>
      <c r="B196" s="35">
        <v>172</v>
      </c>
      <c r="C196" s="36">
        <v>19</v>
      </c>
      <c r="D196" s="37">
        <v>2.7</v>
      </c>
      <c r="E196" s="37">
        <v>2.2</v>
      </c>
      <c r="F196" s="37">
        <v>34</v>
      </c>
      <c r="G196" s="37">
        <v>34</v>
      </c>
      <c r="H196" s="37">
        <v>34</v>
      </c>
      <c r="I196" s="37">
        <v>34</v>
      </c>
      <c r="J196" s="38">
        <v>142.11</v>
      </c>
      <c r="K196" s="38">
        <v>115.79</v>
      </c>
      <c r="L196" s="38">
        <v>1789.47</v>
      </c>
      <c r="M196" s="38">
        <v>1789.47</v>
      </c>
      <c r="N196" s="38">
        <v>1789.47</v>
      </c>
      <c r="O196" s="38">
        <v>1789.47</v>
      </c>
      <c r="P196" s="39">
        <v>0</v>
      </c>
      <c r="Q196" s="37">
        <v>0</v>
      </c>
      <c r="R196" s="38">
        <v>0</v>
      </c>
    </row>
    <row r="197" spans="1:18" ht="63.75">
      <c r="A197" s="35" t="s">
        <v>471</v>
      </c>
      <c r="B197" s="35">
        <v>173</v>
      </c>
      <c r="C197" s="36">
        <v>0</v>
      </c>
      <c r="D197" s="37">
        <v>0</v>
      </c>
      <c r="E197" s="37">
        <v>0</v>
      </c>
      <c r="F197" s="37">
        <v>0</v>
      </c>
      <c r="G197" s="37">
        <v>0</v>
      </c>
      <c r="H197" s="37">
        <v>0</v>
      </c>
      <c r="I197" s="37">
        <v>0</v>
      </c>
      <c r="J197" s="38">
        <v>0</v>
      </c>
      <c r="K197" s="38">
        <v>0</v>
      </c>
      <c r="L197" s="38">
        <v>0</v>
      </c>
      <c r="M197" s="38">
        <v>0</v>
      </c>
      <c r="N197" s="38">
        <v>0</v>
      </c>
      <c r="O197" s="38">
        <v>0</v>
      </c>
      <c r="P197" s="39">
        <v>0</v>
      </c>
      <c r="Q197" s="37">
        <v>0</v>
      </c>
      <c r="R197" s="38">
        <v>0</v>
      </c>
    </row>
    <row r="198" spans="1:18" ht="25.5">
      <c r="A198" s="35" t="s">
        <v>472</v>
      </c>
      <c r="B198" s="35">
        <v>174</v>
      </c>
      <c r="C198" s="36">
        <v>0</v>
      </c>
      <c r="D198" s="37">
        <v>0</v>
      </c>
      <c r="E198" s="37">
        <v>0</v>
      </c>
      <c r="F198" s="37">
        <v>0</v>
      </c>
      <c r="G198" s="37">
        <v>0</v>
      </c>
      <c r="H198" s="37">
        <v>0</v>
      </c>
      <c r="I198" s="37">
        <v>0</v>
      </c>
      <c r="J198" s="38">
        <v>0</v>
      </c>
      <c r="K198" s="38">
        <v>0</v>
      </c>
      <c r="L198" s="38">
        <v>0</v>
      </c>
      <c r="M198" s="38">
        <v>0</v>
      </c>
      <c r="N198" s="38">
        <v>0</v>
      </c>
      <c r="O198" s="38">
        <v>0</v>
      </c>
      <c r="P198" s="39">
        <v>0</v>
      </c>
      <c r="Q198" s="37">
        <v>0</v>
      </c>
      <c r="R198" s="38">
        <v>0</v>
      </c>
    </row>
    <row r="199" spans="1:18" ht="12.75">
      <c r="A199" s="35" t="s">
        <v>430</v>
      </c>
      <c r="B199" s="35">
        <v>175</v>
      </c>
      <c r="C199" s="36">
        <v>0</v>
      </c>
      <c r="D199" s="37">
        <v>0</v>
      </c>
      <c r="E199" s="37">
        <v>0</v>
      </c>
      <c r="F199" s="37">
        <v>0</v>
      </c>
      <c r="G199" s="37">
        <v>0</v>
      </c>
      <c r="H199" s="37">
        <v>0</v>
      </c>
      <c r="I199" s="37">
        <v>0</v>
      </c>
      <c r="J199" s="38">
        <v>0</v>
      </c>
      <c r="K199" s="38">
        <v>0</v>
      </c>
      <c r="L199" s="38">
        <v>0</v>
      </c>
      <c r="M199" s="38">
        <v>0</v>
      </c>
      <c r="N199" s="38">
        <v>0</v>
      </c>
      <c r="O199" s="38">
        <v>0</v>
      </c>
      <c r="P199" s="39">
        <v>0</v>
      </c>
      <c r="Q199" s="37">
        <v>0</v>
      </c>
      <c r="R199" s="38">
        <v>0</v>
      </c>
    </row>
    <row r="200" spans="1:18" ht="12.75">
      <c r="A200" s="35" t="s">
        <v>473</v>
      </c>
      <c r="B200" s="35">
        <v>176</v>
      </c>
      <c r="C200" s="36">
        <v>0</v>
      </c>
      <c r="D200" s="37">
        <v>0</v>
      </c>
      <c r="E200" s="37">
        <v>0</v>
      </c>
      <c r="F200" s="37">
        <v>0</v>
      </c>
      <c r="G200" s="37">
        <v>0</v>
      </c>
      <c r="H200" s="37">
        <v>0</v>
      </c>
      <c r="I200" s="37">
        <v>0</v>
      </c>
      <c r="J200" s="38">
        <v>0</v>
      </c>
      <c r="K200" s="38">
        <v>0</v>
      </c>
      <c r="L200" s="38">
        <v>0</v>
      </c>
      <c r="M200" s="38">
        <v>0</v>
      </c>
      <c r="N200" s="38">
        <v>0</v>
      </c>
      <c r="O200" s="38">
        <v>0</v>
      </c>
      <c r="P200" s="39">
        <v>0</v>
      </c>
      <c r="Q200" s="37">
        <v>0</v>
      </c>
      <c r="R200" s="38">
        <v>0</v>
      </c>
    </row>
    <row r="201" spans="1:18" ht="25.5">
      <c r="A201" s="35" t="s">
        <v>474</v>
      </c>
      <c r="B201" s="35">
        <v>177</v>
      </c>
      <c r="C201" s="36">
        <v>0</v>
      </c>
      <c r="D201" s="37">
        <v>0</v>
      </c>
      <c r="E201" s="37">
        <v>0</v>
      </c>
      <c r="F201" s="37">
        <v>0</v>
      </c>
      <c r="G201" s="37">
        <v>0</v>
      </c>
      <c r="H201" s="37">
        <v>0</v>
      </c>
      <c r="I201" s="37">
        <v>0</v>
      </c>
      <c r="J201" s="38">
        <v>0</v>
      </c>
      <c r="K201" s="38">
        <v>0</v>
      </c>
      <c r="L201" s="38">
        <v>0</v>
      </c>
      <c r="M201" s="38">
        <v>0</v>
      </c>
      <c r="N201" s="38">
        <v>0</v>
      </c>
      <c r="O201" s="38">
        <v>0</v>
      </c>
      <c r="P201" s="39">
        <v>0</v>
      </c>
      <c r="Q201" s="37">
        <v>0</v>
      </c>
      <c r="R201" s="38">
        <v>0</v>
      </c>
    </row>
    <row r="202" spans="1:18" ht="38.25">
      <c r="A202" s="35" t="s">
        <v>475</v>
      </c>
      <c r="B202" s="35">
        <v>178</v>
      </c>
      <c r="C202" s="36">
        <v>1913</v>
      </c>
      <c r="D202" s="37">
        <v>52.2</v>
      </c>
      <c r="E202" s="37">
        <v>35.7</v>
      </c>
      <c r="F202" s="37">
        <v>3381.2</v>
      </c>
      <c r="G202" s="37">
        <v>3391.7</v>
      </c>
      <c r="H202" s="37">
        <v>3391.7</v>
      </c>
      <c r="I202" s="37">
        <v>3413.4</v>
      </c>
      <c r="J202" s="38">
        <v>27.29</v>
      </c>
      <c r="K202" s="38">
        <v>18.66</v>
      </c>
      <c r="L202" s="38">
        <v>1767.49</v>
      </c>
      <c r="M202" s="38">
        <v>1772.97</v>
      </c>
      <c r="N202" s="38">
        <v>1772.97</v>
      </c>
      <c r="O202" s="38">
        <v>1784.32</v>
      </c>
      <c r="P202" s="39">
        <v>0</v>
      </c>
      <c r="Q202" s="37">
        <v>0</v>
      </c>
      <c r="R202" s="38">
        <v>0</v>
      </c>
    </row>
    <row r="203" spans="1:18" ht="38.25">
      <c r="A203" s="35" t="s">
        <v>476</v>
      </c>
      <c r="B203" s="35">
        <v>179</v>
      </c>
      <c r="C203" s="36">
        <v>1592</v>
      </c>
      <c r="D203" s="37">
        <v>38.9</v>
      </c>
      <c r="E203" s="37">
        <v>28.8</v>
      </c>
      <c r="F203" s="37">
        <v>2813.2</v>
      </c>
      <c r="G203" s="37">
        <v>2813.2</v>
      </c>
      <c r="H203" s="37">
        <v>2813.2</v>
      </c>
      <c r="I203" s="37">
        <v>2823.7</v>
      </c>
      <c r="J203" s="38">
        <v>24.43</v>
      </c>
      <c r="K203" s="38">
        <v>18.09</v>
      </c>
      <c r="L203" s="38">
        <v>1767.09</v>
      </c>
      <c r="M203" s="38">
        <v>1767.09</v>
      </c>
      <c r="N203" s="38">
        <v>1767.09</v>
      </c>
      <c r="O203" s="38">
        <v>1773.68</v>
      </c>
      <c r="P203" s="39">
        <v>0</v>
      </c>
      <c r="Q203" s="37">
        <v>0</v>
      </c>
      <c r="R203" s="38">
        <v>0</v>
      </c>
    </row>
    <row r="204" spans="1:18" ht="26.25">
      <c r="A204" s="55" t="s">
        <v>423</v>
      </c>
      <c r="B204" s="35">
        <v>180</v>
      </c>
      <c r="C204" s="36">
        <v>17</v>
      </c>
      <c r="D204" s="37">
        <v>1.2</v>
      </c>
      <c r="E204" s="37">
        <v>0.7</v>
      </c>
      <c r="F204" s="37">
        <v>30.1</v>
      </c>
      <c r="G204" s="37">
        <v>30.1</v>
      </c>
      <c r="H204" s="37">
        <v>30.1</v>
      </c>
      <c r="I204" s="37">
        <v>30.1</v>
      </c>
      <c r="J204" s="38">
        <v>70.59</v>
      </c>
      <c r="K204" s="38">
        <v>41.18</v>
      </c>
      <c r="L204" s="38">
        <v>1770.59</v>
      </c>
      <c r="M204" s="38">
        <v>1770.59</v>
      </c>
      <c r="N204" s="38">
        <v>1770.59</v>
      </c>
      <c r="O204" s="38">
        <v>1770.59</v>
      </c>
      <c r="P204" s="39">
        <v>0</v>
      </c>
      <c r="Q204" s="37">
        <v>0</v>
      </c>
      <c r="R204" s="38">
        <v>0</v>
      </c>
    </row>
    <row r="205" spans="1:18" ht="12.75">
      <c r="A205" s="49" t="s">
        <v>364</v>
      </c>
      <c r="B205" s="35">
        <v>181</v>
      </c>
      <c r="C205" s="36">
        <v>969</v>
      </c>
      <c r="D205" s="37">
        <v>29</v>
      </c>
      <c r="E205" s="37">
        <v>21.4</v>
      </c>
      <c r="F205" s="37">
        <v>1711.1</v>
      </c>
      <c r="G205" s="37">
        <v>1711.1</v>
      </c>
      <c r="H205" s="37">
        <v>1711.1</v>
      </c>
      <c r="I205" s="37">
        <v>1721.2</v>
      </c>
      <c r="J205" s="38">
        <v>29.93</v>
      </c>
      <c r="K205" s="38">
        <v>22.08</v>
      </c>
      <c r="L205" s="38">
        <v>1765.84</v>
      </c>
      <c r="M205" s="38">
        <v>1765.84</v>
      </c>
      <c r="N205" s="38">
        <v>1765.84</v>
      </c>
      <c r="O205" s="38">
        <v>1776.26</v>
      </c>
      <c r="P205" s="39">
        <v>0</v>
      </c>
      <c r="Q205" s="37">
        <v>0</v>
      </c>
      <c r="R205" s="38">
        <v>0</v>
      </c>
    </row>
    <row r="206" spans="1:18" ht="12.75">
      <c r="A206" s="49" t="s">
        <v>365</v>
      </c>
      <c r="B206" s="35">
        <v>182</v>
      </c>
      <c r="C206" s="36">
        <v>606</v>
      </c>
      <c r="D206" s="37">
        <v>8.7</v>
      </c>
      <c r="E206" s="37">
        <v>6.7</v>
      </c>
      <c r="F206" s="37">
        <v>1072</v>
      </c>
      <c r="G206" s="37">
        <v>1072</v>
      </c>
      <c r="H206" s="37">
        <v>1072</v>
      </c>
      <c r="I206" s="37">
        <v>1072.4</v>
      </c>
      <c r="J206" s="38">
        <v>14.36</v>
      </c>
      <c r="K206" s="38">
        <v>11.06</v>
      </c>
      <c r="L206" s="38">
        <v>1769</v>
      </c>
      <c r="M206" s="38">
        <v>1769</v>
      </c>
      <c r="N206" s="38">
        <v>1769</v>
      </c>
      <c r="O206" s="38">
        <v>1769</v>
      </c>
      <c r="P206" s="39">
        <v>0</v>
      </c>
      <c r="Q206" s="37">
        <v>0</v>
      </c>
      <c r="R206" s="38">
        <v>0</v>
      </c>
    </row>
    <row r="207" spans="1:18" ht="12.75">
      <c r="A207" s="49" t="s">
        <v>477</v>
      </c>
      <c r="B207" s="35">
        <v>183</v>
      </c>
      <c r="C207" s="36">
        <v>8</v>
      </c>
      <c r="D207" s="37">
        <v>0.2</v>
      </c>
      <c r="E207" s="37">
        <v>0.2</v>
      </c>
      <c r="F207" s="37">
        <v>14.2</v>
      </c>
      <c r="G207" s="37">
        <v>14.2</v>
      </c>
      <c r="H207" s="37">
        <v>14.2</v>
      </c>
      <c r="I207" s="37">
        <v>14.2</v>
      </c>
      <c r="J207" s="38">
        <v>25</v>
      </c>
      <c r="K207" s="38">
        <v>25</v>
      </c>
      <c r="L207" s="38">
        <v>1775</v>
      </c>
      <c r="M207" s="38">
        <v>1775</v>
      </c>
      <c r="N207" s="38">
        <v>1775</v>
      </c>
      <c r="O207" s="38">
        <v>1775</v>
      </c>
      <c r="P207" s="39">
        <v>0</v>
      </c>
      <c r="Q207" s="37">
        <v>0</v>
      </c>
      <c r="R207" s="38">
        <v>0</v>
      </c>
    </row>
    <row r="208" spans="1:18" ht="25.5">
      <c r="A208" s="49" t="s">
        <v>478</v>
      </c>
      <c r="B208" s="35">
        <v>184</v>
      </c>
      <c r="C208" s="36">
        <v>290</v>
      </c>
      <c r="D208" s="37">
        <v>11.2</v>
      </c>
      <c r="E208" s="37">
        <v>6.4</v>
      </c>
      <c r="F208" s="37">
        <v>513.2</v>
      </c>
      <c r="G208" s="37">
        <v>523.7</v>
      </c>
      <c r="H208" s="37">
        <v>523.7</v>
      </c>
      <c r="I208" s="37">
        <v>528.8</v>
      </c>
      <c r="J208" s="38">
        <v>38.62</v>
      </c>
      <c r="K208" s="38">
        <v>22.07</v>
      </c>
      <c r="L208" s="38">
        <v>1769.66</v>
      </c>
      <c r="M208" s="38">
        <v>1805.86</v>
      </c>
      <c r="N208" s="38">
        <v>1805.86</v>
      </c>
      <c r="O208" s="38">
        <v>1823.45</v>
      </c>
      <c r="P208" s="39">
        <v>0</v>
      </c>
      <c r="Q208" s="37">
        <v>0</v>
      </c>
      <c r="R208" s="38">
        <v>0</v>
      </c>
    </row>
    <row r="209" spans="1:18" ht="26.25">
      <c r="A209" s="55" t="s">
        <v>423</v>
      </c>
      <c r="B209" s="35">
        <v>185</v>
      </c>
      <c r="C209" s="36">
        <v>19</v>
      </c>
      <c r="D209" s="37">
        <v>4.3</v>
      </c>
      <c r="E209" s="37">
        <v>2</v>
      </c>
      <c r="F209" s="37">
        <v>34.5</v>
      </c>
      <c r="G209" s="37">
        <v>34.5</v>
      </c>
      <c r="H209" s="37">
        <v>34.5</v>
      </c>
      <c r="I209" s="37">
        <v>36.5</v>
      </c>
      <c r="J209" s="38">
        <v>226.32</v>
      </c>
      <c r="K209" s="38">
        <v>105.26</v>
      </c>
      <c r="L209" s="38">
        <v>1815.79</v>
      </c>
      <c r="M209" s="38">
        <v>1815.79</v>
      </c>
      <c r="N209" s="38">
        <v>1815.79</v>
      </c>
      <c r="O209" s="38">
        <v>1921.05</v>
      </c>
      <c r="P209" s="39">
        <v>0</v>
      </c>
      <c r="Q209" s="37">
        <v>0</v>
      </c>
      <c r="R209" s="38">
        <v>0</v>
      </c>
    </row>
    <row r="210" spans="1:18" ht="12.75">
      <c r="A210" s="49" t="s">
        <v>364</v>
      </c>
      <c r="B210" s="35">
        <v>186</v>
      </c>
      <c r="C210" s="36">
        <v>120</v>
      </c>
      <c r="D210" s="37">
        <v>4.8</v>
      </c>
      <c r="E210" s="37">
        <v>2.6</v>
      </c>
      <c r="F210" s="37">
        <v>211.5</v>
      </c>
      <c r="G210" s="37">
        <v>222</v>
      </c>
      <c r="H210" s="37">
        <v>222</v>
      </c>
      <c r="I210" s="37">
        <v>225.1</v>
      </c>
      <c r="J210" s="38">
        <v>40</v>
      </c>
      <c r="K210" s="38">
        <v>21.67</v>
      </c>
      <c r="L210" s="38">
        <v>1762.5</v>
      </c>
      <c r="M210" s="38">
        <v>1850</v>
      </c>
      <c r="N210" s="38">
        <v>1850</v>
      </c>
      <c r="O210" s="38">
        <v>1875.83</v>
      </c>
      <c r="P210" s="39">
        <v>0</v>
      </c>
      <c r="Q210" s="37">
        <v>0</v>
      </c>
      <c r="R210" s="38">
        <v>0</v>
      </c>
    </row>
    <row r="211" spans="1:18" ht="12.75">
      <c r="A211" s="49" t="s">
        <v>365</v>
      </c>
      <c r="B211" s="35">
        <v>187</v>
      </c>
      <c r="C211" s="36">
        <v>151</v>
      </c>
      <c r="D211" s="37">
        <v>2.1</v>
      </c>
      <c r="E211" s="37">
        <v>1.8</v>
      </c>
      <c r="F211" s="37">
        <v>267.2</v>
      </c>
      <c r="G211" s="37">
        <v>267.2</v>
      </c>
      <c r="H211" s="37">
        <v>267.2</v>
      </c>
      <c r="I211" s="37">
        <v>267.2</v>
      </c>
      <c r="J211" s="38">
        <v>13.91</v>
      </c>
      <c r="K211" s="38">
        <v>11.92</v>
      </c>
      <c r="L211" s="38">
        <v>1769</v>
      </c>
      <c r="M211" s="38">
        <v>1769</v>
      </c>
      <c r="N211" s="38">
        <v>1769</v>
      </c>
      <c r="O211" s="38">
        <v>1769</v>
      </c>
      <c r="P211" s="39">
        <v>0</v>
      </c>
      <c r="Q211" s="37">
        <v>0</v>
      </c>
      <c r="R211" s="38">
        <v>0</v>
      </c>
    </row>
    <row r="212" spans="1:18" ht="38.25">
      <c r="A212" s="35" t="s">
        <v>479</v>
      </c>
      <c r="B212" s="35">
        <v>188</v>
      </c>
      <c r="C212" s="36">
        <v>402</v>
      </c>
      <c r="D212" s="37">
        <v>12.2</v>
      </c>
      <c r="E212" s="37">
        <v>9.1</v>
      </c>
      <c r="F212" s="37">
        <v>711.1</v>
      </c>
      <c r="G212" s="37">
        <v>711.1</v>
      </c>
      <c r="H212" s="37">
        <v>711.1</v>
      </c>
      <c r="I212" s="37">
        <v>711.1</v>
      </c>
      <c r="J212" s="38">
        <v>30.35</v>
      </c>
      <c r="K212" s="38">
        <v>22.64</v>
      </c>
      <c r="L212" s="38">
        <v>1769</v>
      </c>
      <c r="M212" s="38">
        <v>1769</v>
      </c>
      <c r="N212" s="38">
        <v>1769</v>
      </c>
      <c r="O212" s="38">
        <v>1769</v>
      </c>
      <c r="P212" s="39">
        <v>0</v>
      </c>
      <c r="Q212" s="37">
        <v>0</v>
      </c>
      <c r="R212" s="38">
        <v>0</v>
      </c>
    </row>
    <row r="213" spans="1:18" ht="12.75">
      <c r="A213" s="35" t="s">
        <v>480</v>
      </c>
      <c r="B213" s="35">
        <v>189</v>
      </c>
      <c r="C213" s="36">
        <v>462</v>
      </c>
      <c r="D213" s="37">
        <v>13.5</v>
      </c>
      <c r="E213" s="37">
        <v>10.3</v>
      </c>
      <c r="F213" s="37">
        <v>817.3</v>
      </c>
      <c r="G213" s="37">
        <v>817.3</v>
      </c>
      <c r="H213" s="37">
        <v>817.3</v>
      </c>
      <c r="I213" s="37">
        <v>817.3</v>
      </c>
      <c r="J213" s="38">
        <v>29.22</v>
      </c>
      <c r="K213" s="38">
        <v>22.29</v>
      </c>
      <c r="L213" s="38">
        <v>1769</v>
      </c>
      <c r="M213" s="38">
        <v>1769</v>
      </c>
      <c r="N213" s="38">
        <v>1769</v>
      </c>
      <c r="O213" s="38">
        <v>1769</v>
      </c>
      <c r="P213" s="39">
        <v>0</v>
      </c>
      <c r="Q213" s="37">
        <v>0</v>
      </c>
      <c r="R213" s="38">
        <v>0</v>
      </c>
    </row>
    <row r="214" spans="1:18" ht="38.25">
      <c r="A214" s="35" t="s">
        <v>481</v>
      </c>
      <c r="B214" s="35">
        <v>190</v>
      </c>
      <c r="C214" s="36">
        <v>19</v>
      </c>
      <c r="D214" s="37">
        <v>1.7</v>
      </c>
      <c r="E214" s="37">
        <v>0.2</v>
      </c>
      <c r="F214" s="37">
        <v>33.6</v>
      </c>
      <c r="G214" s="37">
        <v>33.6</v>
      </c>
      <c r="H214" s="37">
        <v>33.6</v>
      </c>
      <c r="I214" s="37">
        <v>39.6</v>
      </c>
      <c r="J214" s="38">
        <v>89.47</v>
      </c>
      <c r="K214" s="38">
        <v>10.53</v>
      </c>
      <c r="L214" s="38">
        <v>1769</v>
      </c>
      <c r="M214" s="38">
        <v>1769</v>
      </c>
      <c r="N214" s="38">
        <v>1769</v>
      </c>
      <c r="O214" s="38">
        <v>2084.21</v>
      </c>
      <c r="P214" s="39">
        <v>0</v>
      </c>
      <c r="Q214" s="37">
        <v>0</v>
      </c>
      <c r="R214" s="38">
        <v>0</v>
      </c>
    </row>
    <row r="215" spans="1:18" ht="38.25">
      <c r="A215" s="35" t="s">
        <v>482</v>
      </c>
      <c r="B215" s="35">
        <v>191</v>
      </c>
      <c r="C215" s="36">
        <v>2</v>
      </c>
      <c r="D215" s="37">
        <v>0.1</v>
      </c>
      <c r="E215" s="37">
        <v>0</v>
      </c>
      <c r="F215" s="37">
        <v>3.5</v>
      </c>
      <c r="G215" s="37">
        <v>3.5</v>
      </c>
      <c r="H215" s="37">
        <v>3.5</v>
      </c>
      <c r="I215" s="37">
        <v>4</v>
      </c>
      <c r="J215" s="38">
        <v>68.32</v>
      </c>
      <c r="K215" s="38">
        <v>6.63</v>
      </c>
      <c r="L215" s="38">
        <v>1769</v>
      </c>
      <c r="M215" s="38">
        <v>1769</v>
      </c>
      <c r="N215" s="38">
        <v>1769</v>
      </c>
      <c r="O215" s="38">
        <v>2019</v>
      </c>
      <c r="P215" s="39">
        <v>0</v>
      </c>
      <c r="Q215" s="37">
        <v>0</v>
      </c>
      <c r="R215" s="38">
        <v>0</v>
      </c>
    </row>
    <row r="216" spans="1:18" ht="25.5">
      <c r="A216" s="35" t="s">
        <v>483</v>
      </c>
      <c r="B216" s="35">
        <v>192</v>
      </c>
      <c r="C216" s="36">
        <v>0</v>
      </c>
      <c r="D216" s="37">
        <v>0</v>
      </c>
      <c r="E216" s="37">
        <v>0</v>
      </c>
      <c r="F216" s="37">
        <v>0</v>
      </c>
      <c r="G216" s="37">
        <v>0</v>
      </c>
      <c r="H216" s="37">
        <v>0</v>
      </c>
      <c r="I216" s="37">
        <v>0</v>
      </c>
      <c r="J216" s="38">
        <v>0</v>
      </c>
      <c r="K216" s="38">
        <v>0</v>
      </c>
      <c r="L216" s="38">
        <v>0</v>
      </c>
      <c r="M216" s="38">
        <v>0</v>
      </c>
      <c r="N216" s="38">
        <v>0</v>
      </c>
      <c r="O216" s="38">
        <v>0</v>
      </c>
      <c r="P216" s="39">
        <v>0</v>
      </c>
      <c r="Q216" s="37">
        <v>0</v>
      </c>
      <c r="R216" s="38">
        <v>0</v>
      </c>
    </row>
    <row r="217" spans="1:18" ht="12.75">
      <c r="A217" s="35" t="s">
        <v>484</v>
      </c>
      <c r="B217" s="35">
        <v>193</v>
      </c>
      <c r="C217" s="36">
        <v>4</v>
      </c>
      <c r="D217" s="37">
        <v>0.2</v>
      </c>
      <c r="E217" s="37">
        <v>0.1</v>
      </c>
      <c r="F217" s="37">
        <v>7</v>
      </c>
      <c r="G217" s="37">
        <v>7</v>
      </c>
      <c r="H217" s="37">
        <v>7</v>
      </c>
      <c r="I217" s="37">
        <v>7.1</v>
      </c>
      <c r="J217" s="38">
        <v>40.06</v>
      </c>
      <c r="K217" s="38">
        <v>22.11</v>
      </c>
      <c r="L217" s="38">
        <v>1761.5</v>
      </c>
      <c r="M217" s="38">
        <v>1761.5</v>
      </c>
      <c r="N217" s="38">
        <v>1761.5</v>
      </c>
      <c r="O217" s="38">
        <v>1769</v>
      </c>
      <c r="P217" s="39">
        <v>0</v>
      </c>
      <c r="Q217" s="37">
        <v>0</v>
      </c>
      <c r="R217" s="38">
        <v>0</v>
      </c>
    </row>
    <row r="218" spans="1:18" ht="25.5">
      <c r="A218" s="35" t="s">
        <v>485</v>
      </c>
      <c r="B218" s="35">
        <v>194</v>
      </c>
      <c r="C218" s="36">
        <v>1056</v>
      </c>
      <c r="D218" s="37">
        <v>28.6</v>
      </c>
      <c r="E218" s="37">
        <v>19.8</v>
      </c>
      <c r="F218" s="37">
        <v>1868.1</v>
      </c>
      <c r="G218" s="37">
        <v>1868.1</v>
      </c>
      <c r="H218" s="37">
        <v>1868.1</v>
      </c>
      <c r="I218" s="37">
        <v>1878.6</v>
      </c>
      <c r="J218" s="38">
        <v>27.06</v>
      </c>
      <c r="K218" s="38">
        <v>18.8</v>
      </c>
      <c r="L218" s="38">
        <v>1769</v>
      </c>
      <c r="M218" s="38">
        <v>1769</v>
      </c>
      <c r="N218" s="38">
        <v>1769</v>
      </c>
      <c r="O218" s="38">
        <v>1778.94</v>
      </c>
      <c r="P218" s="39">
        <v>0</v>
      </c>
      <c r="Q218" s="37">
        <v>0</v>
      </c>
      <c r="R218" s="38">
        <v>0</v>
      </c>
    </row>
    <row r="219" spans="1:18" ht="14.25" customHeight="1">
      <c r="A219" s="109" t="s">
        <v>486</v>
      </c>
      <c r="B219" s="109"/>
      <c r="C219" s="109"/>
      <c r="D219" s="109"/>
      <c r="E219" s="109"/>
      <c r="F219" s="109"/>
      <c r="G219" s="109"/>
      <c r="H219" s="109"/>
      <c r="I219" s="109"/>
      <c r="J219" s="109"/>
      <c r="K219" s="109"/>
      <c r="L219" s="109"/>
      <c r="M219" s="109"/>
      <c r="N219" s="109"/>
      <c r="O219" s="109"/>
      <c r="P219" s="40"/>
      <c r="Q219" s="41"/>
      <c r="R219" s="42"/>
    </row>
    <row r="220" spans="1:18" ht="51">
      <c r="A220" s="35" t="s">
        <v>487</v>
      </c>
      <c r="B220" s="35">
        <v>195</v>
      </c>
      <c r="C220" s="36">
        <v>3321</v>
      </c>
      <c r="D220" s="37">
        <v>15608.8</v>
      </c>
      <c r="E220" s="37">
        <v>11916.2</v>
      </c>
      <c r="F220" s="37">
        <v>15608.8</v>
      </c>
      <c r="G220" s="37">
        <v>19538.6</v>
      </c>
      <c r="H220" s="37">
        <v>19538.6</v>
      </c>
      <c r="I220" s="37">
        <v>20175.3</v>
      </c>
      <c r="J220" s="38">
        <v>4700.03</v>
      </c>
      <c r="K220" s="38">
        <v>3588.14</v>
      </c>
      <c r="L220" s="38">
        <v>4700.03</v>
      </c>
      <c r="M220" s="38">
        <v>5883.35</v>
      </c>
      <c r="N220" s="38">
        <v>5883.35</v>
      </c>
      <c r="O220" s="38">
        <v>6075.07</v>
      </c>
      <c r="P220" s="39">
        <v>9</v>
      </c>
      <c r="Q220" s="37">
        <v>58.1</v>
      </c>
      <c r="R220" s="38">
        <v>6455.56</v>
      </c>
    </row>
    <row r="221" spans="1:18" ht="51.75">
      <c r="A221" s="35" t="s">
        <v>488</v>
      </c>
      <c r="B221" s="35">
        <v>196</v>
      </c>
      <c r="C221" s="36">
        <v>1742</v>
      </c>
      <c r="D221" s="37">
        <v>8349.8</v>
      </c>
      <c r="E221" s="37">
        <v>5906.7</v>
      </c>
      <c r="F221" s="37">
        <v>8349.8</v>
      </c>
      <c r="G221" s="37">
        <v>12186.1</v>
      </c>
      <c r="H221" s="37">
        <v>12186.1</v>
      </c>
      <c r="I221" s="37">
        <v>12266.2</v>
      </c>
      <c r="J221" s="38">
        <v>4793.23</v>
      </c>
      <c r="K221" s="38">
        <v>3390.76</v>
      </c>
      <c r="L221" s="38">
        <v>4793.23</v>
      </c>
      <c r="M221" s="38">
        <v>6995.46</v>
      </c>
      <c r="N221" s="38">
        <v>6995.46</v>
      </c>
      <c r="O221" s="38">
        <v>7041.45</v>
      </c>
      <c r="P221" s="39">
        <v>7</v>
      </c>
      <c r="Q221" s="37">
        <v>49.6</v>
      </c>
      <c r="R221" s="38">
        <v>7085.71</v>
      </c>
    </row>
    <row r="222" spans="1:18" ht="26.25">
      <c r="A222" s="55" t="s">
        <v>363</v>
      </c>
      <c r="B222" s="35">
        <v>197</v>
      </c>
      <c r="C222" s="36">
        <v>165</v>
      </c>
      <c r="D222" s="37">
        <v>1309.3</v>
      </c>
      <c r="E222" s="37">
        <v>781.5</v>
      </c>
      <c r="F222" s="37">
        <v>1309.3</v>
      </c>
      <c r="G222" s="37">
        <v>1796.3</v>
      </c>
      <c r="H222" s="37">
        <v>1796.3</v>
      </c>
      <c r="I222" s="37">
        <v>1806.2</v>
      </c>
      <c r="J222" s="38">
        <v>7935.15</v>
      </c>
      <c r="K222" s="38">
        <v>4736.36</v>
      </c>
      <c r="L222" s="38">
        <v>7935.15</v>
      </c>
      <c r="M222" s="38">
        <v>10886.67</v>
      </c>
      <c r="N222" s="38">
        <v>10886.67</v>
      </c>
      <c r="O222" s="38">
        <v>10946.67</v>
      </c>
      <c r="P222" s="39">
        <v>0</v>
      </c>
      <c r="Q222" s="37">
        <v>0</v>
      </c>
      <c r="R222" s="38">
        <v>0</v>
      </c>
    </row>
    <row r="223" spans="1:18" ht="12.75">
      <c r="A223" s="49" t="s">
        <v>364</v>
      </c>
      <c r="B223" s="35">
        <v>198</v>
      </c>
      <c r="C223" s="36">
        <v>497</v>
      </c>
      <c r="D223" s="37">
        <v>2513.2</v>
      </c>
      <c r="E223" s="37">
        <v>1896</v>
      </c>
      <c r="F223" s="37">
        <v>2513.2</v>
      </c>
      <c r="G223" s="37">
        <v>3651.9</v>
      </c>
      <c r="H223" s="37">
        <v>3651.9</v>
      </c>
      <c r="I223" s="37">
        <v>3672.9</v>
      </c>
      <c r="J223" s="38">
        <v>5056.74</v>
      </c>
      <c r="K223" s="38">
        <v>3814.89</v>
      </c>
      <c r="L223" s="38">
        <v>5056.74</v>
      </c>
      <c r="M223" s="38">
        <v>7347.89</v>
      </c>
      <c r="N223" s="38">
        <v>7347.89</v>
      </c>
      <c r="O223" s="38">
        <v>7390.14</v>
      </c>
      <c r="P223" s="39">
        <v>0</v>
      </c>
      <c r="Q223" s="37">
        <v>0</v>
      </c>
      <c r="R223" s="38">
        <v>0</v>
      </c>
    </row>
    <row r="224" spans="1:18" ht="12.75">
      <c r="A224" s="49" t="s">
        <v>365</v>
      </c>
      <c r="B224" s="35">
        <v>199</v>
      </c>
      <c r="C224" s="36">
        <v>1080</v>
      </c>
      <c r="D224" s="37">
        <v>4527.3</v>
      </c>
      <c r="E224" s="37">
        <v>3229.2</v>
      </c>
      <c r="F224" s="37">
        <v>4527.3</v>
      </c>
      <c r="G224" s="37">
        <v>6737.9</v>
      </c>
      <c r="H224" s="37">
        <v>6737.9</v>
      </c>
      <c r="I224" s="37">
        <v>6787.1</v>
      </c>
      <c r="J224" s="38">
        <v>4191.94</v>
      </c>
      <c r="K224" s="38">
        <v>2990</v>
      </c>
      <c r="L224" s="38">
        <v>4191.94</v>
      </c>
      <c r="M224" s="38">
        <v>6238.8</v>
      </c>
      <c r="N224" s="38">
        <v>6238.8</v>
      </c>
      <c r="O224" s="38">
        <v>6284.35</v>
      </c>
      <c r="P224" s="39">
        <v>7</v>
      </c>
      <c r="Q224" s="37">
        <v>49.6</v>
      </c>
      <c r="R224" s="38">
        <v>7085.71</v>
      </c>
    </row>
    <row r="225" spans="1:18" ht="38.25">
      <c r="A225" s="35" t="s">
        <v>489</v>
      </c>
      <c r="B225" s="35">
        <v>200</v>
      </c>
      <c r="C225" s="36">
        <v>1434</v>
      </c>
      <c r="D225" s="37">
        <v>7568.7</v>
      </c>
      <c r="E225" s="37">
        <v>5147.6</v>
      </c>
      <c r="F225" s="37">
        <v>7568.7</v>
      </c>
      <c r="G225" s="37">
        <v>11388.2</v>
      </c>
      <c r="H225" s="37">
        <v>11388.2</v>
      </c>
      <c r="I225" s="37">
        <v>11463.1</v>
      </c>
      <c r="J225" s="38">
        <v>5278.03</v>
      </c>
      <c r="K225" s="38">
        <v>3589.68</v>
      </c>
      <c r="L225" s="38">
        <v>5278.03</v>
      </c>
      <c r="M225" s="38">
        <v>7941.56</v>
      </c>
      <c r="N225" s="38">
        <v>7941.56</v>
      </c>
      <c r="O225" s="38">
        <v>7993.79</v>
      </c>
      <c r="P225" s="39">
        <v>7</v>
      </c>
      <c r="Q225" s="37">
        <v>49.6</v>
      </c>
      <c r="R225" s="38">
        <v>7085.71</v>
      </c>
    </row>
    <row r="226" spans="1:18" ht="26.25">
      <c r="A226" s="55" t="s">
        <v>363</v>
      </c>
      <c r="B226" s="35">
        <v>201</v>
      </c>
      <c r="C226" s="36">
        <v>140</v>
      </c>
      <c r="D226" s="37">
        <v>1228.6</v>
      </c>
      <c r="E226" s="37">
        <v>704.9</v>
      </c>
      <c r="F226" s="37">
        <v>1228.6</v>
      </c>
      <c r="G226" s="37">
        <v>1712.1</v>
      </c>
      <c r="H226" s="37">
        <v>1712.1</v>
      </c>
      <c r="I226" s="37">
        <v>1722.1</v>
      </c>
      <c r="J226" s="38">
        <v>8775.71</v>
      </c>
      <c r="K226" s="38">
        <v>5035</v>
      </c>
      <c r="L226" s="38">
        <v>8775.71</v>
      </c>
      <c r="M226" s="38">
        <v>12229.29</v>
      </c>
      <c r="N226" s="38">
        <v>12229.29</v>
      </c>
      <c r="O226" s="38">
        <v>12300.71</v>
      </c>
      <c r="P226" s="39">
        <v>0</v>
      </c>
      <c r="Q226" s="37">
        <v>0</v>
      </c>
      <c r="R226" s="38">
        <v>0</v>
      </c>
    </row>
    <row r="227" spans="1:18" ht="25.5">
      <c r="A227" s="49" t="s">
        <v>490</v>
      </c>
      <c r="B227" s="35">
        <v>202</v>
      </c>
      <c r="C227" s="36">
        <v>31</v>
      </c>
      <c r="D227" s="37">
        <v>137.9</v>
      </c>
      <c r="E227" s="37">
        <v>66.7</v>
      </c>
      <c r="F227" s="37">
        <v>137.9</v>
      </c>
      <c r="G227" s="37">
        <v>364</v>
      </c>
      <c r="H227" s="37">
        <v>364</v>
      </c>
      <c r="I227" s="37">
        <v>366.2</v>
      </c>
      <c r="J227" s="38">
        <v>4448.39</v>
      </c>
      <c r="K227" s="38">
        <v>2151.61</v>
      </c>
      <c r="L227" s="38">
        <v>4448.39</v>
      </c>
      <c r="M227" s="38">
        <v>11741.94</v>
      </c>
      <c r="N227" s="38">
        <v>11741.94</v>
      </c>
      <c r="O227" s="38">
        <v>11812.9</v>
      </c>
      <c r="P227" s="39">
        <v>0</v>
      </c>
      <c r="Q227" s="37">
        <v>0</v>
      </c>
      <c r="R227" s="38">
        <v>0</v>
      </c>
    </row>
    <row r="228" spans="1:18" ht="12.75">
      <c r="A228" s="49" t="s">
        <v>364</v>
      </c>
      <c r="B228" s="35">
        <v>203</v>
      </c>
      <c r="C228" s="36">
        <v>320</v>
      </c>
      <c r="D228" s="37">
        <v>2032.6</v>
      </c>
      <c r="E228" s="37">
        <v>1425.1</v>
      </c>
      <c r="F228" s="37">
        <v>2032.6</v>
      </c>
      <c r="G228" s="37">
        <v>3165.9</v>
      </c>
      <c r="H228" s="37">
        <v>3165.9</v>
      </c>
      <c r="I228" s="37">
        <v>3181.8</v>
      </c>
      <c r="J228" s="38">
        <v>6351.88</v>
      </c>
      <c r="K228" s="38">
        <v>4453.44</v>
      </c>
      <c r="L228" s="38">
        <v>6351.88</v>
      </c>
      <c r="M228" s="38">
        <v>9893.44</v>
      </c>
      <c r="N228" s="38">
        <v>9893.44</v>
      </c>
      <c r="O228" s="38">
        <v>9943.13</v>
      </c>
      <c r="P228" s="39">
        <v>0</v>
      </c>
      <c r="Q228" s="37">
        <v>0</v>
      </c>
      <c r="R228" s="38">
        <v>0</v>
      </c>
    </row>
    <row r="229" spans="1:18" ht="25.5">
      <c r="A229" s="49" t="s">
        <v>490</v>
      </c>
      <c r="B229" s="35">
        <v>204</v>
      </c>
      <c r="C229" s="36">
        <v>83</v>
      </c>
      <c r="D229" s="37">
        <v>251.1</v>
      </c>
      <c r="E229" s="37">
        <v>164.1</v>
      </c>
      <c r="F229" s="37">
        <v>251.1</v>
      </c>
      <c r="G229" s="37">
        <v>786.4</v>
      </c>
      <c r="H229" s="37">
        <v>786.4</v>
      </c>
      <c r="I229" s="37">
        <v>790.5</v>
      </c>
      <c r="J229" s="38">
        <v>3025.3</v>
      </c>
      <c r="K229" s="38">
        <v>1977.11</v>
      </c>
      <c r="L229" s="38">
        <v>3025.3</v>
      </c>
      <c r="M229" s="38">
        <v>9474.7</v>
      </c>
      <c r="N229" s="38">
        <v>9474.7</v>
      </c>
      <c r="O229" s="38">
        <v>9524.1</v>
      </c>
      <c r="P229" s="39">
        <v>0</v>
      </c>
      <c r="Q229" s="37">
        <v>0</v>
      </c>
      <c r="R229" s="38">
        <v>0</v>
      </c>
    </row>
    <row r="230" spans="1:18" ht="12.75">
      <c r="A230" s="49" t="s">
        <v>365</v>
      </c>
      <c r="B230" s="35">
        <v>205</v>
      </c>
      <c r="C230" s="36">
        <v>974</v>
      </c>
      <c r="D230" s="37">
        <v>4307.5</v>
      </c>
      <c r="E230" s="37">
        <v>3017.6</v>
      </c>
      <c r="F230" s="37">
        <v>4307.5</v>
      </c>
      <c r="G230" s="37">
        <v>6510.2</v>
      </c>
      <c r="H230" s="37">
        <v>6510.2</v>
      </c>
      <c r="I230" s="37">
        <v>6559.2</v>
      </c>
      <c r="J230" s="38">
        <v>4422.48</v>
      </c>
      <c r="K230" s="38">
        <v>3098.15</v>
      </c>
      <c r="L230" s="38">
        <v>4422.48</v>
      </c>
      <c r="M230" s="38">
        <v>6683.98</v>
      </c>
      <c r="N230" s="38">
        <v>6683.98</v>
      </c>
      <c r="O230" s="38">
        <v>6734.29</v>
      </c>
      <c r="P230" s="39">
        <v>7</v>
      </c>
      <c r="Q230" s="37">
        <v>49.6</v>
      </c>
      <c r="R230" s="38">
        <v>7085.71</v>
      </c>
    </row>
    <row r="231" spans="1:18" ht="25.5">
      <c r="A231" s="49" t="s">
        <v>490</v>
      </c>
      <c r="B231" s="35">
        <v>206</v>
      </c>
      <c r="C231" s="36">
        <v>324</v>
      </c>
      <c r="D231" s="37">
        <v>903.5</v>
      </c>
      <c r="E231" s="37">
        <v>616.7</v>
      </c>
      <c r="F231" s="37">
        <v>903.5</v>
      </c>
      <c r="G231" s="37">
        <v>2060.8</v>
      </c>
      <c r="H231" s="37">
        <v>2060.8</v>
      </c>
      <c r="I231" s="37">
        <v>2076.9</v>
      </c>
      <c r="J231" s="38">
        <v>2788.58</v>
      </c>
      <c r="K231" s="38">
        <v>1903.4</v>
      </c>
      <c r="L231" s="38">
        <v>2788.58</v>
      </c>
      <c r="M231" s="38">
        <v>6360.49</v>
      </c>
      <c r="N231" s="38">
        <v>6360.49</v>
      </c>
      <c r="O231" s="38">
        <v>6410.19</v>
      </c>
      <c r="P231" s="39">
        <v>0</v>
      </c>
      <c r="Q231" s="37">
        <v>0</v>
      </c>
      <c r="R231" s="38">
        <v>0</v>
      </c>
    </row>
    <row r="232" spans="1:18" ht="51">
      <c r="A232" s="35" t="s">
        <v>491</v>
      </c>
      <c r="B232" s="35">
        <v>207</v>
      </c>
      <c r="C232" s="36">
        <v>308</v>
      </c>
      <c r="D232" s="37">
        <v>781.1</v>
      </c>
      <c r="E232" s="37">
        <v>759.1</v>
      </c>
      <c r="F232" s="37">
        <v>781.1</v>
      </c>
      <c r="G232" s="37">
        <v>797.9</v>
      </c>
      <c r="H232" s="37">
        <v>797.9</v>
      </c>
      <c r="I232" s="37">
        <v>803.1</v>
      </c>
      <c r="J232" s="38">
        <v>2536.04</v>
      </c>
      <c r="K232" s="38">
        <v>2464.61</v>
      </c>
      <c r="L232" s="38">
        <v>2536.04</v>
      </c>
      <c r="M232" s="38">
        <v>2590.58</v>
      </c>
      <c r="N232" s="38">
        <v>2590.58</v>
      </c>
      <c r="O232" s="38">
        <v>2607.47</v>
      </c>
      <c r="P232" s="39">
        <v>0</v>
      </c>
      <c r="Q232" s="37">
        <v>0</v>
      </c>
      <c r="R232" s="38">
        <v>0</v>
      </c>
    </row>
    <row r="233" spans="1:18" ht="26.25">
      <c r="A233" s="55" t="s">
        <v>363</v>
      </c>
      <c r="B233" s="35">
        <v>208</v>
      </c>
      <c r="C233" s="36">
        <v>25</v>
      </c>
      <c r="D233" s="37">
        <v>80.7</v>
      </c>
      <c r="E233" s="37">
        <v>76.7</v>
      </c>
      <c r="F233" s="37">
        <v>80.7</v>
      </c>
      <c r="G233" s="37">
        <v>84.1</v>
      </c>
      <c r="H233" s="37">
        <v>84.1</v>
      </c>
      <c r="I233" s="37">
        <v>84.2</v>
      </c>
      <c r="J233" s="38">
        <v>3228</v>
      </c>
      <c r="K233" s="38">
        <v>3068</v>
      </c>
      <c r="L233" s="38">
        <v>3228</v>
      </c>
      <c r="M233" s="38">
        <v>3364</v>
      </c>
      <c r="N233" s="38">
        <v>3364</v>
      </c>
      <c r="O233" s="38">
        <v>3368</v>
      </c>
      <c r="P233" s="39">
        <v>0</v>
      </c>
      <c r="Q233" s="37">
        <v>0</v>
      </c>
      <c r="R233" s="38">
        <v>0</v>
      </c>
    </row>
    <row r="234" spans="1:18" ht="25.5">
      <c r="A234" s="49" t="s">
        <v>490</v>
      </c>
      <c r="B234" s="35">
        <v>209</v>
      </c>
      <c r="C234" s="36">
        <v>14</v>
      </c>
      <c r="D234" s="37">
        <v>28.9</v>
      </c>
      <c r="E234" s="37">
        <v>27.8</v>
      </c>
      <c r="F234" s="37">
        <v>28.9</v>
      </c>
      <c r="G234" s="37">
        <v>29.4</v>
      </c>
      <c r="H234" s="37">
        <v>29.4</v>
      </c>
      <c r="I234" s="37">
        <v>29.4</v>
      </c>
      <c r="J234" s="38">
        <v>2064.29</v>
      </c>
      <c r="K234" s="38">
        <v>1985.71</v>
      </c>
      <c r="L234" s="38">
        <v>2064.29</v>
      </c>
      <c r="M234" s="38">
        <v>2100</v>
      </c>
      <c r="N234" s="38">
        <v>2100</v>
      </c>
      <c r="O234" s="38">
        <v>2100</v>
      </c>
      <c r="P234" s="39">
        <v>0</v>
      </c>
      <c r="Q234" s="37">
        <v>0</v>
      </c>
      <c r="R234" s="38">
        <v>0</v>
      </c>
    </row>
    <row r="235" spans="1:18" ht="12.75">
      <c r="A235" s="49" t="s">
        <v>364</v>
      </c>
      <c r="B235" s="35">
        <v>210</v>
      </c>
      <c r="C235" s="36">
        <v>177</v>
      </c>
      <c r="D235" s="37">
        <v>480.6</v>
      </c>
      <c r="E235" s="37">
        <v>470.9</v>
      </c>
      <c r="F235" s="37">
        <v>480.6</v>
      </c>
      <c r="G235" s="37">
        <v>486</v>
      </c>
      <c r="H235" s="37">
        <v>486</v>
      </c>
      <c r="I235" s="37">
        <v>491.1</v>
      </c>
      <c r="J235" s="38">
        <v>2715.25</v>
      </c>
      <c r="K235" s="38">
        <v>2660.45</v>
      </c>
      <c r="L235" s="38">
        <v>2715.25</v>
      </c>
      <c r="M235" s="38">
        <v>2745.76</v>
      </c>
      <c r="N235" s="38">
        <v>2745.76</v>
      </c>
      <c r="O235" s="38">
        <v>2774.58</v>
      </c>
      <c r="P235" s="39">
        <v>0</v>
      </c>
      <c r="Q235" s="37">
        <v>0</v>
      </c>
      <c r="R235" s="38">
        <v>0</v>
      </c>
    </row>
    <row r="236" spans="1:18" ht="25.5">
      <c r="A236" s="49" t="s">
        <v>490</v>
      </c>
      <c r="B236" s="35">
        <v>211</v>
      </c>
      <c r="C236" s="36">
        <v>95</v>
      </c>
      <c r="D236" s="37">
        <v>184.1</v>
      </c>
      <c r="E236" s="37">
        <v>177.8</v>
      </c>
      <c r="F236" s="37">
        <v>184.1</v>
      </c>
      <c r="G236" s="37">
        <v>184.1</v>
      </c>
      <c r="H236" s="37">
        <v>184.1</v>
      </c>
      <c r="I236" s="37">
        <v>186.6</v>
      </c>
      <c r="J236" s="38">
        <v>1937.89</v>
      </c>
      <c r="K236" s="38">
        <v>1871.58</v>
      </c>
      <c r="L236" s="38">
        <v>1937.89</v>
      </c>
      <c r="M236" s="38">
        <v>1937.89</v>
      </c>
      <c r="N236" s="38">
        <v>1937.89</v>
      </c>
      <c r="O236" s="38">
        <v>1964.21</v>
      </c>
      <c r="P236" s="39">
        <v>0</v>
      </c>
      <c r="Q236" s="37">
        <v>0</v>
      </c>
      <c r="R236" s="38">
        <v>0</v>
      </c>
    </row>
    <row r="237" spans="1:18" ht="12.75">
      <c r="A237" s="49" t="s">
        <v>365</v>
      </c>
      <c r="B237" s="35">
        <v>212</v>
      </c>
      <c r="C237" s="36">
        <v>106</v>
      </c>
      <c r="D237" s="37">
        <v>219.8</v>
      </c>
      <c r="E237" s="37">
        <v>211.5</v>
      </c>
      <c r="F237" s="37">
        <v>219.8</v>
      </c>
      <c r="G237" s="37">
        <v>227.8</v>
      </c>
      <c r="H237" s="37">
        <v>227.8</v>
      </c>
      <c r="I237" s="37">
        <v>227.8</v>
      </c>
      <c r="J237" s="38">
        <v>2073.58</v>
      </c>
      <c r="K237" s="38">
        <v>1995.28</v>
      </c>
      <c r="L237" s="38">
        <v>2073.58</v>
      </c>
      <c r="M237" s="38">
        <v>2149.06</v>
      </c>
      <c r="N237" s="38">
        <v>2149.06</v>
      </c>
      <c r="O237" s="38">
        <v>2149.06</v>
      </c>
      <c r="P237" s="39">
        <v>0</v>
      </c>
      <c r="Q237" s="37">
        <v>0</v>
      </c>
      <c r="R237" s="38">
        <v>0</v>
      </c>
    </row>
    <row r="238" spans="1:18" ht="25.5">
      <c r="A238" s="49" t="s">
        <v>490</v>
      </c>
      <c r="B238" s="35">
        <v>213</v>
      </c>
      <c r="C238" s="36">
        <v>72</v>
      </c>
      <c r="D238" s="37">
        <v>135.5</v>
      </c>
      <c r="E238" s="37">
        <v>129</v>
      </c>
      <c r="F238" s="37">
        <v>135.5</v>
      </c>
      <c r="G238" s="37">
        <v>143.4</v>
      </c>
      <c r="H238" s="37">
        <v>143.4</v>
      </c>
      <c r="I238" s="37">
        <v>143.5</v>
      </c>
      <c r="J238" s="38">
        <v>1881.94</v>
      </c>
      <c r="K238" s="38">
        <v>1791.67</v>
      </c>
      <c r="L238" s="38">
        <v>1881.94</v>
      </c>
      <c r="M238" s="38">
        <v>1991.67</v>
      </c>
      <c r="N238" s="38">
        <v>1991.67</v>
      </c>
      <c r="O238" s="38">
        <v>1993.06</v>
      </c>
      <c r="P238" s="39">
        <v>0</v>
      </c>
      <c r="Q238" s="37">
        <v>0</v>
      </c>
      <c r="R238" s="38">
        <v>0</v>
      </c>
    </row>
    <row r="239" spans="1:18" ht="25.5">
      <c r="A239" s="35" t="s">
        <v>492</v>
      </c>
      <c r="B239" s="35">
        <v>214</v>
      </c>
      <c r="C239" s="36">
        <v>319</v>
      </c>
      <c r="D239" s="37">
        <v>1655</v>
      </c>
      <c r="E239" s="37">
        <v>1163.6</v>
      </c>
      <c r="F239" s="37">
        <v>1655</v>
      </c>
      <c r="G239" s="37">
        <v>2392.8</v>
      </c>
      <c r="H239" s="37">
        <v>2392.8</v>
      </c>
      <c r="I239" s="37">
        <v>2409.4</v>
      </c>
      <c r="J239" s="38">
        <v>5188.09</v>
      </c>
      <c r="K239" s="38">
        <v>3647.65</v>
      </c>
      <c r="L239" s="38">
        <v>5188.09</v>
      </c>
      <c r="M239" s="38">
        <v>7500.94</v>
      </c>
      <c r="N239" s="38">
        <v>7500.94</v>
      </c>
      <c r="O239" s="38">
        <v>7552.98</v>
      </c>
      <c r="P239" s="39">
        <v>0</v>
      </c>
      <c r="Q239" s="37">
        <v>0</v>
      </c>
      <c r="R239" s="38">
        <v>0</v>
      </c>
    </row>
    <row r="240" spans="1:18" ht="76.5">
      <c r="A240" s="35" t="s">
        <v>493</v>
      </c>
      <c r="B240" s="35">
        <v>215</v>
      </c>
      <c r="C240" s="36">
        <v>619</v>
      </c>
      <c r="D240" s="37">
        <v>1641</v>
      </c>
      <c r="E240" s="37">
        <v>1182.1</v>
      </c>
      <c r="F240" s="37">
        <v>1641</v>
      </c>
      <c r="G240" s="37">
        <v>3568.1</v>
      </c>
      <c r="H240" s="37">
        <v>3568.1</v>
      </c>
      <c r="I240" s="37">
        <v>3593.1</v>
      </c>
      <c r="J240" s="38">
        <v>2651.05</v>
      </c>
      <c r="K240" s="38">
        <v>1909.69</v>
      </c>
      <c r="L240" s="38">
        <v>2651.05</v>
      </c>
      <c r="M240" s="38">
        <v>5764.3</v>
      </c>
      <c r="N240" s="38">
        <v>5764.3</v>
      </c>
      <c r="O240" s="38">
        <v>5804.68</v>
      </c>
      <c r="P240" s="39">
        <v>0</v>
      </c>
      <c r="Q240" s="37">
        <v>0</v>
      </c>
      <c r="R240" s="38">
        <v>0</v>
      </c>
    </row>
    <row r="241" spans="1:18" ht="25.5">
      <c r="A241" s="49" t="s">
        <v>494</v>
      </c>
      <c r="B241" s="35">
        <v>216</v>
      </c>
      <c r="C241" s="36">
        <v>0</v>
      </c>
      <c r="D241" s="37">
        <v>0</v>
      </c>
      <c r="E241" s="37">
        <v>0</v>
      </c>
      <c r="F241" s="37">
        <v>0</v>
      </c>
      <c r="G241" s="37">
        <v>0</v>
      </c>
      <c r="H241" s="37">
        <v>0</v>
      </c>
      <c r="I241" s="37">
        <v>0</v>
      </c>
      <c r="J241" s="38">
        <v>0</v>
      </c>
      <c r="K241" s="38">
        <v>0</v>
      </c>
      <c r="L241" s="38">
        <v>0</v>
      </c>
      <c r="M241" s="38">
        <v>0</v>
      </c>
      <c r="N241" s="38">
        <v>0</v>
      </c>
      <c r="O241" s="38">
        <v>0</v>
      </c>
      <c r="P241" s="39">
        <v>0</v>
      </c>
      <c r="Q241" s="37">
        <v>0</v>
      </c>
      <c r="R241" s="38">
        <v>0</v>
      </c>
    </row>
    <row r="242" spans="1:18" ht="12.75">
      <c r="A242" s="35" t="s">
        <v>495</v>
      </c>
      <c r="B242" s="35">
        <v>217</v>
      </c>
      <c r="C242" s="36">
        <v>744</v>
      </c>
      <c r="D242" s="37">
        <v>3232.7</v>
      </c>
      <c r="E242" s="37">
        <v>2261.7</v>
      </c>
      <c r="F242" s="37">
        <v>3232.7</v>
      </c>
      <c r="G242" s="37">
        <v>5036.4</v>
      </c>
      <c r="H242" s="37">
        <v>5036.4</v>
      </c>
      <c r="I242" s="37">
        <v>5072.3</v>
      </c>
      <c r="J242" s="38">
        <v>4345.03</v>
      </c>
      <c r="K242" s="38">
        <v>3039.92</v>
      </c>
      <c r="L242" s="38">
        <v>4345.03</v>
      </c>
      <c r="M242" s="38">
        <v>6769.35</v>
      </c>
      <c r="N242" s="38">
        <v>6769.35</v>
      </c>
      <c r="O242" s="38">
        <v>6817.61</v>
      </c>
      <c r="P242" s="39">
        <v>2</v>
      </c>
      <c r="Q242" s="37">
        <v>13.5</v>
      </c>
      <c r="R242" s="38">
        <v>6757.92</v>
      </c>
    </row>
    <row r="243" spans="1:18" ht="38.25">
      <c r="A243" s="35" t="s">
        <v>496</v>
      </c>
      <c r="B243" s="35">
        <v>218</v>
      </c>
      <c r="C243" s="36">
        <v>361</v>
      </c>
      <c r="D243" s="37">
        <v>1739.7</v>
      </c>
      <c r="E243" s="37">
        <v>1262.9</v>
      </c>
      <c r="F243" s="37">
        <v>1739.7</v>
      </c>
      <c r="G243" s="37">
        <v>2741.7</v>
      </c>
      <c r="H243" s="37">
        <v>2741.7</v>
      </c>
      <c r="I243" s="37">
        <v>2754.7</v>
      </c>
      <c r="J243" s="38">
        <v>4819.11</v>
      </c>
      <c r="K243" s="38">
        <v>3498.34</v>
      </c>
      <c r="L243" s="38">
        <v>4819.11</v>
      </c>
      <c r="M243" s="38">
        <v>7594.74</v>
      </c>
      <c r="N243" s="38">
        <v>7594.74</v>
      </c>
      <c r="O243" s="38">
        <v>7630.75</v>
      </c>
      <c r="P243" s="39">
        <v>0</v>
      </c>
      <c r="Q243" s="37">
        <v>0</v>
      </c>
      <c r="R243" s="38">
        <v>0</v>
      </c>
    </row>
    <row r="244" spans="1:18" ht="114.75">
      <c r="A244" s="35" t="s">
        <v>497</v>
      </c>
      <c r="B244" s="35">
        <v>219</v>
      </c>
      <c r="C244" s="36">
        <v>0</v>
      </c>
      <c r="D244" s="37">
        <v>0</v>
      </c>
      <c r="E244" s="37">
        <v>0</v>
      </c>
      <c r="F244" s="37">
        <v>0</v>
      </c>
      <c r="G244" s="37">
        <v>0</v>
      </c>
      <c r="H244" s="37">
        <v>0</v>
      </c>
      <c r="I244" s="37">
        <v>0</v>
      </c>
      <c r="J244" s="38">
        <v>0</v>
      </c>
      <c r="K244" s="38">
        <v>0</v>
      </c>
      <c r="L244" s="38">
        <v>0</v>
      </c>
      <c r="M244" s="38">
        <v>0</v>
      </c>
      <c r="N244" s="38">
        <v>0</v>
      </c>
      <c r="O244" s="38">
        <v>0</v>
      </c>
      <c r="P244" s="39">
        <v>0</v>
      </c>
      <c r="Q244" s="37">
        <v>0</v>
      </c>
      <c r="R244" s="38">
        <v>0</v>
      </c>
    </row>
    <row r="245" spans="1:18" ht="25.5">
      <c r="A245" s="49" t="s">
        <v>498</v>
      </c>
      <c r="B245" s="35">
        <v>220</v>
      </c>
      <c r="C245" s="36">
        <v>0</v>
      </c>
      <c r="D245" s="37">
        <v>0</v>
      </c>
      <c r="E245" s="37">
        <v>0</v>
      </c>
      <c r="F245" s="37">
        <v>0</v>
      </c>
      <c r="G245" s="37">
        <v>0</v>
      </c>
      <c r="H245" s="37">
        <v>0</v>
      </c>
      <c r="I245" s="37">
        <v>0</v>
      </c>
      <c r="J245" s="38">
        <v>0</v>
      </c>
      <c r="K245" s="38">
        <v>0</v>
      </c>
      <c r="L245" s="38">
        <v>0</v>
      </c>
      <c r="M245" s="38">
        <v>0</v>
      </c>
      <c r="N245" s="38">
        <v>0</v>
      </c>
      <c r="O245" s="38">
        <v>0</v>
      </c>
      <c r="P245" s="39">
        <v>0</v>
      </c>
      <c r="Q245" s="37">
        <v>0</v>
      </c>
      <c r="R245" s="38">
        <v>0</v>
      </c>
    </row>
    <row r="246" spans="1:18" ht="12.75">
      <c r="A246" s="49" t="s">
        <v>462</v>
      </c>
      <c r="B246" s="35">
        <v>2201</v>
      </c>
      <c r="C246" s="36">
        <v>0</v>
      </c>
      <c r="D246" s="37">
        <v>0</v>
      </c>
      <c r="E246" s="37">
        <v>0</v>
      </c>
      <c r="F246" s="37">
        <v>0</v>
      </c>
      <c r="G246" s="37">
        <v>0</v>
      </c>
      <c r="H246" s="37">
        <v>0</v>
      </c>
      <c r="I246" s="37">
        <v>0</v>
      </c>
      <c r="J246" s="38">
        <v>0</v>
      </c>
      <c r="K246" s="38">
        <v>0</v>
      </c>
      <c r="L246" s="38">
        <v>0</v>
      </c>
      <c r="M246" s="38">
        <v>0</v>
      </c>
      <c r="N246" s="38">
        <v>0</v>
      </c>
      <c r="O246" s="38">
        <v>0</v>
      </c>
      <c r="P246" s="39">
        <v>0</v>
      </c>
      <c r="Q246" s="37">
        <v>0</v>
      </c>
      <c r="R246" s="38">
        <v>0</v>
      </c>
    </row>
    <row r="247" spans="1:18" ht="38.25">
      <c r="A247" s="35" t="s">
        <v>499</v>
      </c>
      <c r="B247" s="35">
        <v>225</v>
      </c>
      <c r="C247" s="36">
        <v>30</v>
      </c>
      <c r="D247" s="37">
        <v>88.3</v>
      </c>
      <c r="E247" s="37">
        <v>84.8</v>
      </c>
      <c r="F247" s="37">
        <v>88.3</v>
      </c>
      <c r="G247" s="37">
        <v>96.6</v>
      </c>
      <c r="H247" s="37">
        <v>96.6</v>
      </c>
      <c r="I247" s="37">
        <v>96.7</v>
      </c>
      <c r="J247" s="38">
        <v>2943.33</v>
      </c>
      <c r="K247" s="38">
        <v>2826.67</v>
      </c>
      <c r="L247" s="38">
        <v>2943.33</v>
      </c>
      <c r="M247" s="38">
        <v>3220</v>
      </c>
      <c r="N247" s="38">
        <v>3220</v>
      </c>
      <c r="O247" s="38">
        <v>3223.33</v>
      </c>
      <c r="P247" s="39">
        <v>0</v>
      </c>
      <c r="Q247" s="37">
        <v>0</v>
      </c>
      <c r="R247" s="38">
        <v>0</v>
      </c>
    </row>
    <row r="248" spans="1:18" ht="26.25">
      <c r="A248" s="55" t="s">
        <v>363</v>
      </c>
      <c r="B248" s="35">
        <v>226</v>
      </c>
      <c r="C248" s="36">
        <v>18</v>
      </c>
      <c r="D248" s="37">
        <v>58.1</v>
      </c>
      <c r="E248" s="37">
        <v>55.3</v>
      </c>
      <c r="F248" s="37">
        <v>58.1</v>
      </c>
      <c r="G248" s="37">
        <v>66.4</v>
      </c>
      <c r="H248" s="37">
        <v>66.4</v>
      </c>
      <c r="I248" s="37">
        <v>66.5</v>
      </c>
      <c r="J248" s="38">
        <v>3227.78</v>
      </c>
      <c r="K248" s="38">
        <v>3072.22</v>
      </c>
      <c r="L248" s="38">
        <v>3227.78</v>
      </c>
      <c r="M248" s="38">
        <v>3688.89</v>
      </c>
      <c r="N248" s="38">
        <v>3688.89</v>
      </c>
      <c r="O248" s="38">
        <v>3694.44</v>
      </c>
      <c r="P248" s="39">
        <v>0</v>
      </c>
      <c r="Q248" s="37">
        <v>0</v>
      </c>
      <c r="R248" s="38">
        <v>0</v>
      </c>
    </row>
    <row r="249" spans="1:18" ht="12.75">
      <c r="A249" s="49" t="s">
        <v>364</v>
      </c>
      <c r="B249" s="35">
        <v>227</v>
      </c>
      <c r="C249" s="36">
        <v>12</v>
      </c>
      <c r="D249" s="37">
        <v>30.2</v>
      </c>
      <c r="E249" s="37">
        <v>29.5</v>
      </c>
      <c r="F249" s="37">
        <v>30.2</v>
      </c>
      <c r="G249" s="37">
        <v>30.2</v>
      </c>
      <c r="H249" s="37">
        <v>30.2</v>
      </c>
      <c r="I249" s="37">
        <v>30.2</v>
      </c>
      <c r="J249" s="38">
        <v>2516.67</v>
      </c>
      <c r="K249" s="38">
        <v>2458.33</v>
      </c>
      <c r="L249" s="38">
        <v>2516.67</v>
      </c>
      <c r="M249" s="38">
        <v>2516.67</v>
      </c>
      <c r="N249" s="38">
        <v>2516.67</v>
      </c>
      <c r="O249" s="38">
        <v>2516.67</v>
      </c>
      <c r="P249" s="39">
        <v>0</v>
      </c>
      <c r="Q249" s="37">
        <v>0</v>
      </c>
      <c r="R249" s="38">
        <v>0</v>
      </c>
    </row>
    <row r="250" spans="1:18" ht="12.75">
      <c r="A250" s="49" t="s">
        <v>365</v>
      </c>
      <c r="B250" s="35">
        <v>228</v>
      </c>
      <c r="C250" s="36">
        <v>0</v>
      </c>
      <c r="D250" s="37">
        <v>0</v>
      </c>
      <c r="E250" s="37">
        <v>0</v>
      </c>
      <c r="F250" s="37">
        <v>0</v>
      </c>
      <c r="G250" s="37">
        <v>0</v>
      </c>
      <c r="H250" s="37">
        <v>0</v>
      </c>
      <c r="I250" s="37">
        <v>0</v>
      </c>
      <c r="J250" s="38">
        <v>0</v>
      </c>
      <c r="K250" s="38">
        <v>0</v>
      </c>
      <c r="L250" s="38">
        <v>0</v>
      </c>
      <c r="M250" s="38">
        <v>0</v>
      </c>
      <c r="N250" s="38">
        <v>0</v>
      </c>
      <c r="O250" s="38">
        <v>0</v>
      </c>
      <c r="P250" s="39">
        <v>0</v>
      </c>
      <c r="Q250" s="37">
        <v>0</v>
      </c>
      <c r="R250" s="38">
        <v>0</v>
      </c>
    </row>
    <row r="251" spans="1:18" ht="89.25">
      <c r="A251" s="35" t="s">
        <v>500</v>
      </c>
      <c r="B251" s="35">
        <v>2281</v>
      </c>
      <c r="C251" s="36">
        <v>44</v>
      </c>
      <c r="D251" s="37">
        <v>228.1</v>
      </c>
      <c r="E251" s="37">
        <v>133.6</v>
      </c>
      <c r="F251" s="37">
        <v>228.1</v>
      </c>
      <c r="G251" s="37">
        <v>297.9</v>
      </c>
      <c r="H251" s="37">
        <v>297.9</v>
      </c>
      <c r="I251" s="37">
        <v>299.6</v>
      </c>
      <c r="J251" s="38">
        <v>5184.09</v>
      </c>
      <c r="K251" s="38">
        <v>3036.36</v>
      </c>
      <c r="L251" s="38">
        <v>5184.09</v>
      </c>
      <c r="M251" s="38">
        <v>6770.45</v>
      </c>
      <c r="N251" s="38">
        <v>6770.45</v>
      </c>
      <c r="O251" s="38">
        <v>6809.09</v>
      </c>
      <c r="P251" s="39">
        <v>0</v>
      </c>
      <c r="Q251" s="37">
        <v>0</v>
      </c>
      <c r="R251" s="38">
        <v>0</v>
      </c>
    </row>
    <row r="252" spans="1:18" ht="25.5">
      <c r="A252" s="35" t="s">
        <v>501</v>
      </c>
      <c r="B252" s="35">
        <v>2282</v>
      </c>
      <c r="C252" s="36">
        <v>53</v>
      </c>
      <c r="D252" s="37">
        <v>0</v>
      </c>
      <c r="E252" s="37">
        <v>0</v>
      </c>
      <c r="F252" s="37">
        <v>0</v>
      </c>
      <c r="G252" s="37">
        <v>0</v>
      </c>
      <c r="H252" s="37">
        <v>0</v>
      </c>
      <c r="I252" s="37">
        <v>0</v>
      </c>
      <c r="J252" s="38">
        <v>0</v>
      </c>
      <c r="K252" s="38">
        <v>0</v>
      </c>
      <c r="L252" s="38">
        <v>0</v>
      </c>
      <c r="M252" s="38">
        <v>0</v>
      </c>
      <c r="N252" s="38">
        <v>0</v>
      </c>
      <c r="O252" s="38">
        <v>0</v>
      </c>
      <c r="P252" s="39">
        <v>0</v>
      </c>
      <c r="Q252" s="37">
        <v>0</v>
      </c>
      <c r="R252" s="38">
        <v>0</v>
      </c>
    </row>
    <row r="253" spans="1:18" ht="12.75">
      <c r="A253" s="35" t="s">
        <v>462</v>
      </c>
      <c r="B253" s="35">
        <v>2283</v>
      </c>
      <c r="C253" s="36">
        <v>52</v>
      </c>
      <c r="D253" s="37">
        <v>0</v>
      </c>
      <c r="E253" s="37">
        <v>0</v>
      </c>
      <c r="F253" s="37">
        <v>0</v>
      </c>
      <c r="G253" s="37">
        <v>0</v>
      </c>
      <c r="H253" s="37">
        <v>0</v>
      </c>
      <c r="I253" s="37">
        <v>0</v>
      </c>
      <c r="J253" s="38">
        <v>0</v>
      </c>
      <c r="K253" s="38">
        <v>0</v>
      </c>
      <c r="L253" s="38">
        <v>0</v>
      </c>
      <c r="M253" s="38">
        <v>0</v>
      </c>
      <c r="N253" s="38">
        <v>0</v>
      </c>
      <c r="O253" s="38">
        <v>0</v>
      </c>
      <c r="P253" s="39">
        <v>0</v>
      </c>
      <c r="Q253" s="37">
        <v>0</v>
      </c>
      <c r="R253" s="38">
        <v>0</v>
      </c>
    </row>
    <row r="254" spans="1:18" ht="51">
      <c r="A254" s="35" t="s">
        <v>502</v>
      </c>
      <c r="B254" s="35">
        <v>229</v>
      </c>
      <c r="C254" s="36">
        <v>1579</v>
      </c>
      <c r="D254" s="37">
        <v>7259</v>
      </c>
      <c r="E254" s="37">
        <v>6009.5</v>
      </c>
      <c r="F254" s="37">
        <v>7259</v>
      </c>
      <c r="G254" s="37">
        <v>7352.5</v>
      </c>
      <c r="H254" s="37">
        <v>7352.5</v>
      </c>
      <c r="I254" s="37">
        <v>7909.1</v>
      </c>
      <c r="J254" s="38">
        <v>4597.21</v>
      </c>
      <c r="K254" s="38">
        <v>3805.89</v>
      </c>
      <c r="L254" s="38">
        <v>4597.21</v>
      </c>
      <c r="M254" s="38">
        <v>4656.43</v>
      </c>
      <c r="N254" s="38">
        <v>4656.43</v>
      </c>
      <c r="O254" s="38">
        <v>5008.93</v>
      </c>
      <c r="P254" s="39">
        <v>2</v>
      </c>
      <c r="Q254" s="37">
        <v>8.5</v>
      </c>
      <c r="R254" s="38">
        <v>4244.94</v>
      </c>
    </row>
    <row r="255" spans="1:18" ht="25.5">
      <c r="A255" s="35" t="s">
        <v>429</v>
      </c>
      <c r="B255" s="35">
        <v>230</v>
      </c>
      <c r="C255" s="36">
        <v>1506</v>
      </c>
      <c r="D255" s="37">
        <v>6962.2</v>
      </c>
      <c r="E255" s="37">
        <v>5742.9</v>
      </c>
      <c r="F255" s="37">
        <v>6962.2</v>
      </c>
      <c r="G255" s="37">
        <v>7055.7</v>
      </c>
      <c r="H255" s="37">
        <v>7055.7</v>
      </c>
      <c r="I255" s="37">
        <v>7606.1</v>
      </c>
      <c r="J255" s="38">
        <v>4622.97</v>
      </c>
      <c r="K255" s="38">
        <v>3813.35</v>
      </c>
      <c r="L255" s="38">
        <v>4622.97</v>
      </c>
      <c r="M255" s="38">
        <v>4685.06</v>
      </c>
      <c r="N255" s="38">
        <v>4685.06</v>
      </c>
      <c r="O255" s="38">
        <v>5050.53</v>
      </c>
      <c r="P255" s="39">
        <v>2</v>
      </c>
      <c r="Q255" s="37">
        <v>8.5</v>
      </c>
      <c r="R255" s="38">
        <v>4244.94</v>
      </c>
    </row>
    <row r="256" spans="1:18" ht="12.75">
      <c r="A256" s="35" t="s">
        <v>430</v>
      </c>
      <c r="B256" s="35">
        <v>231</v>
      </c>
      <c r="C256" s="36">
        <v>70</v>
      </c>
      <c r="D256" s="37">
        <v>284.4</v>
      </c>
      <c r="E256" s="37">
        <v>256</v>
      </c>
      <c r="F256" s="37">
        <v>284.4</v>
      </c>
      <c r="G256" s="37">
        <v>284.4</v>
      </c>
      <c r="H256" s="37">
        <v>284.4</v>
      </c>
      <c r="I256" s="37">
        <v>290.6</v>
      </c>
      <c r="J256" s="38">
        <v>4062.86</v>
      </c>
      <c r="K256" s="38">
        <v>3657.14</v>
      </c>
      <c r="L256" s="38">
        <v>4062.86</v>
      </c>
      <c r="M256" s="38">
        <v>4062.86</v>
      </c>
      <c r="N256" s="38">
        <v>4062.86</v>
      </c>
      <c r="O256" s="38">
        <v>4151.43</v>
      </c>
      <c r="P256" s="39">
        <v>0</v>
      </c>
      <c r="Q256" s="37">
        <v>0</v>
      </c>
      <c r="R256" s="38">
        <v>0</v>
      </c>
    </row>
    <row r="257" spans="1:18" ht="12.75">
      <c r="A257" s="35" t="s">
        <v>431</v>
      </c>
      <c r="B257" s="35">
        <v>232</v>
      </c>
      <c r="C257" s="36">
        <v>3</v>
      </c>
      <c r="D257" s="37">
        <v>12.4</v>
      </c>
      <c r="E257" s="37">
        <v>10.6</v>
      </c>
      <c r="F257" s="37">
        <v>12.4</v>
      </c>
      <c r="G257" s="37">
        <v>12.4</v>
      </c>
      <c r="H257" s="37">
        <v>12.4</v>
      </c>
      <c r="I257" s="37">
        <v>12.4</v>
      </c>
      <c r="J257" s="38">
        <v>4133.33</v>
      </c>
      <c r="K257" s="38">
        <v>3533.33</v>
      </c>
      <c r="L257" s="38">
        <v>4133.33</v>
      </c>
      <c r="M257" s="38">
        <v>4133.33</v>
      </c>
      <c r="N257" s="38">
        <v>4133.33</v>
      </c>
      <c r="O257" s="38">
        <v>4133.33</v>
      </c>
      <c r="P257" s="39">
        <v>0</v>
      </c>
      <c r="Q257" s="37">
        <v>0</v>
      </c>
      <c r="R257" s="38">
        <v>0</v>
      </c>
    </row>
    <row r="258" spans="1:18" ht="38.25">
      <c r="A258" s="35" t="s">
        <v>503</v>
      </c>
      <c r="B258" s="35">
        <v>233</v>
      </c>
      <c r="C258" s="36">
        <v>849</v>
      </c>
      <c r="D258" s="37">
        <v>3833.2</v>
      </c>
      <c r="E258" s="37">
        <v>3128.8</v>
      </c>
      <c r="F258" s="37">
        <v>3833.2</v>
      </c>
      <c r="G258" s="37">
        <v>3882</v>
      </c>
      <c r="H258" s="37">
        <v>3882</v>
      </c>
      <c r="I258" s="37">
        <v>4199.2</v>
      </c>
      <c r="J258" s="38">
        <v>4514.96</v>
      </c>
      <c r="K258" s="38">
        <v>3685.28</v>
      </c>
      <c r="L258" s="38">
        <v>4514.96</v>
      </c>
      <c r="M258" s="38">
        <v>4572.44</v>
      </c>
      <c r="N258" s="38">
        <v>4572.44</v>
      </c>
      <c r="O258" s="38">
        <v>4946.05</v>
      </c>
      <c r="P258" s="39">
        <v>1</v>
      </c>
      <c r="Q258" s="37">
        <v>3.5</v>
      </c>
      <c r="R258" s="38">
        <v>3538</v>
      </c>
    </row>
    <row r="259" spans="1:18" ht="12.75">
      <c r="A259" s="35" t="s">
        <v>504</v>
      </c>
      <c r="B259" s="35">
        <v>234</v>
      </c>
      <c r="C259" s="36">
        <v>0</v>
      </c>
      <c r="D259" s="37">
        <v>0</v>
      </c>
      <c r="E259" s="37">
        <v>0</v>
      </c>
      <c r="F259" s="37">
        <v>0</v>
      </c>
      <c r="G259" s="37">
        <v>0</v>
      </c>
      <c r="H259" s="37">
        <v>0</v>
      </c>
      <c r="I259" s="37">
        <v>0</v>
      </c>
      <c r="J259" s="38">
        <v>0</v>
      </c>
      <c r="K259" s="38">
        <v>0</v>
      </c>
      <c r="L259" s="38">
        <v>0</v>
      </c>
      <c r="M259" s="38">
        <v>0</v>
      </c>
      <c r="N259" s="38">
        <v>0</v>
      </c>
      <c r="O259" s="38">
        <v>0</v>
      </c>
      <c r="P259" s="39">
        <v>0</v>
      </c>
      <c r="Q259" s="37">
        <v>0</v>
      </c>
      <c r="R259" s="38">
        <v>0</v>
      </c>
    </row>
    <row r="260" spans="1:18" ht="63.75">
      <c r="A260" s="35" t="s">
        <v>505</v>
      </c>
      <c r="B260" s="35">
        <v>235</v>
      </c>
      <c r="C260" s="36">
        <v>77</v>
      </c>
      <c r="D260" s="37">
        <v>272.4</v>
      </c>
      <c r="E260" s="37">
        <v>272.4</v>
      </c>
      <c r="F260" s="37">
        <v>272.4</v>
      </c>
      <c r="G260" s="37">
        <v>272.4</v>
      </c>
      <c r="H260" s="37">
        <v>272.4</v>
      </c>
      <c r="I260" s="37">
        <v>272.4</v>
      </c>
      <c r="J260" s="38">
        <v>3537.66</v>
      </c>
      <c r="K260" s="38">
        <v>3537.66</v>
      </c>
      <c r="L260" s="38">
        <v>3537.66</v>
      </c>
      <c r="M260" s="38">
        <v>3537.66</v>
      </c>
      <c r="N260" s="38">
        <v>3537.66</v>
      </c>
      <c r="O260" s="38">
        <v>3537.66</v>
      </c>
      <c r="P260" s="39">
        <v>1</v>
      </c>
      <c r="Q260" s="37">
        <v>3.5</v>
      </c>
      <c r="R260" s="38">
        <v>3538</v>
      </c>
    </row>
    <row r="261" spans="1:18" ht="14.25" customHeight="1">
      <c r="A261" s="109" t="s">
        <v>506</v>
      </c>
      <c r="B261" s="109"/>
      <c r="C261" s="109"/>
      <c r="D261" s="109"/>
      <c r="E261" s="109"/>
      <c r="F261" s="109"/>
      <c r="G261" s="109"/>
      <c r="H261" s="109"/>
      <c r="I261" s="109"/>
      <c r="J261" s="109"/>
      <c r="K261" s="109"/>
      <c r="L261" s="109"/>
      <c r="M261" s="109"/>
      <c r="N261" s="109"/>
      <c r="O261" s="109"/>
      <c r="P261" s="40"/>
      <c r="Q261" s="41"/>
      <c r="R261" s="42"/>
    </row>
    <row r="262" spans="1:18" ht="25.5">
      <c r="A262" s="35" t="s">
        <v>507</v>
      </c>
      <c r="B262" s="35">
        <v>236</v>
      </c>
      <c r="C262" s="36">
        <v>1454</v>
      </c>
      <c r="D262" s="37">
        <v>7119.8</v>
      </c>
      <c r="E262" s="37">
        <v>6413.7</v>
      </c>
      <c r="F262" s="37">
        <v>7140</v>
      </c>
      <c r="G262" s="37">
        <v>7156.1</v>
      </c>
      <c r="H262" s="37">
        <v>7156.1</v>
      </c>
      <c r="I262" s="37">
        <v>7444.5</v>
      </c>
      <c r="J262" s="38">
        <v>4896.7</v>
      </c>
      <c r="K262" s="38">
        <v>4411.07</v>
      </c>
      <c r="L262" s="38">
        <v>4910.59</v>
      </c>
      <c r="M262" s="38">
        <v>4921.66</v>
      </c>
      <c r="N262" s="38">
        <v>4921.66</v>
      </c>
      <c r="O262" s="38">
        <v>5120.01</v>
      </c>
      <c r="P262" s="39">
        <v>23</v>
      </c>
      <c r="Q262" s="37">
        <v>241.9</v>
      </c>
      <c r="R262" s="38">
        <v>10517.39</v>
      </c>
    </row>
    <row r="263" spans="1:18" ht="25.5">
      <c r="A263" s="35" t="s">
        <v>508</v>
      </c>
      <c r="B263" s="35">
        <v>237</v>
      </c>
      <c r="C263" s="36">
        <v>1251</v>
      </c>
      <c r="D263" s="37">
        <v>6268.2</v>
      </c>
      <c r="E263" s="37">
        <v>5626.9</v>
      </c>
      <c r="F263" s="37">
        <v>6288</v>
      </c>
      <c r="G263" s="37">
        <v>6304.1</v>
      </c>
      <c r="H263" s="37">
        <v>6304.1</v>
      </c>
      <c r="I263" s="37">
        <v>6547.1</v>
      </c>
      <c r="J263" s="38">
        <v>5010.55</v>
      </c>
      <c r="K263" s="38">
        <v>4497.92</v>
      </c>
      <c r="L263" s="38">
        <v>5026.38</v>
      </c>
      <c r="M263" s="38">
        <v>5039.25</v>
      </c>
      <c r="N263" s="38">
        <v>5039.25</v>
      </c>
      <c r="O263" s="38">
        <v>5233.49</v>
      </c>
      <c r="P263" s="39">
        <v>23</v>
      </c>
      <c r="Q263" s="37">
        <v>241.9</v>
      </c>
      <c r="R263" s="38">
        <v>10517.39</v>
      </c>
    </row>
    <row r="264" spans="1:18" ht="25.5">
      <c r="A264" s="35" t="s">
        <v>509</v>
      </c>
      <c r="B264" s="35">
        <v>238</v>
      </c>
      <c r="C264" s="36">
        <v>90</v>
      </c>
      <c r="D264" s="37">
        <v>407.4</v>
      </c>
      <c r="E264" s="37">
        <v>376.4</v>
      </c>
      <c r="F264" s="37">
        <v>407.8</v>
      </c>
      <c r="G264" s="37">
        <v>407.8</v>
      </c>
      <c r="H264" s="37">
        <v>407.8</v>
      </c>
      <c r="I264" s="37">
        <v>419.9</v>
      </c>
      <c r="J264" s="38">
        <v>4526.67</v>
      </c>
      <c r="K264" s="38">
        <v>4182.22</v>
      </c>
      <c r="L264" s="38">
        <v>4531.11</v>
      </c>
      <c r="M264" s="38">
        <v>4531.11</v>
      </c>
      <c r="N264" s="38">
        <v>4531.11</v>
      </c>
      <c r="O264" s="38">
        <v>4665.56</v>
      </c>
      <c r="P264" s="39">
        <v>0</v>
      </c>
      <c r="Q264" s="37">
        <v>0</v>
      </c>
      <c r="R264" s="38">
        <v>0</v>
      </c>
    </row>
    <row r="265" spans="1:18" ht="26.25">
      <c r="A265" s="55" t="s">
        <v>363</v>
      </c>
      <c r="B265" s="35">
        <v>239</v>
      </c>
      <c r="C265" s="36">
        <v>4</v>
      </c>
      <c r="D265" s="37">
        <v>16</v>
      </c>
      <c r="E265" s="37">
        <v>15</v>
      </c>
      <c r="F265" s="37">
        <v>16</v>
      </c>
      <c r="G265" s="37">
        <v>16</v>
      </c>
      <c r="H265" s="37">
        <v>16</v>
      </c>
      <c r="I265" s="37">
        <v>16.9</v>
      </c>
      <c r="J265" s="38">
        <v>4011.23</v>
      </c>
      <c r="K265" s="38">
        <v>3762.31</v>
      </c>
      <c r="L265" s="38">
        <v>4011.23</v>
      </c>
      <c r="M265" s="38">
        <v>4011.23</v>
      </c>
      <c r="N265" s="38">
        <v>4011.23</v>
      </c>
      <c r="O265" s="38">
        <v>4215.23</v>
      </c>
      <c r="P265" s="39">
        <v>0</v>
      </c>
      <c r="Q265" s="37">
        <v>0</v>
      </c>
      <c r="R265" s="38">
        <v>0</v>
      </c>
    </row>
    <row r="266" spans="1:18" ht="12.75">
      <c r="A266" s="49" t="s">
        <v>364</v>
      </c>
      <c r="B266" s="35">
        <v>240</v>
      </c>
      <c r="C266" s="36">
        <v>86</v>
      </c>
      <c r="D266" s="37">
        <v>391.4</v>
      </c>
      <c r="E266" s="37">
        <v>361.4</v>
      </c>
      <c r="F266" s="37">
        <v>391.8</v>
      </c>
      <c r="G266" s="37">
        <v>391.8</v>
      </c>
      <c r="H266" s="37">
        <v>391.8</v>
      </c>
      <c r="I266" s="37">
        <v>403</v>
      </c>
      <c r="J266" s="38">
        <v>4551.16</v>
      </c>
      <c r="K266" s="38">
        <v>4202.33</v>
      </c>
      <c r="L266" s="38">
        <v>4555.81</v>
      </c>
      <c r="M266" s="38">
        <v>4555.81</v>
      </c>
      <c r="N266" s="38">
        <v>4555.81</v>
      </c>
      <c r="O266" s="38">
        <v>4686.05</v>
      </c>
      <c r="P266" s="39">
        <v>0</v>
      </c>
      <c r="Q266" s="37">
        <v>0</v>
      </c>
      <c r="R266" s="38">
        <v>0</v>
      </c>
    </row>
    <row r="267" spans="1:18" ht="12.75">
      <c r="A267" s="49" t="s">
        <v>365</v>
      </c>
      <c r="B267" s="35">
        <v>2401</v>
      </c>
      <c r="C267" s="36">
        <v>0</v>
      </c>
      <c r="D267" s="37">
        <v>0</v>
      </c>
      <c r="E267" s="37">
        <v>0</v>
      </c>
      <c r="F267" s="37">
        <v>0</v>
      </c>
      <c r="G267" s="37">
        <v>0</v>
      </c>
      <c r="H267" s="37">
        <v>0</v>
      </c>
      <c r="I267" s="37">
        <v>0</v>
      </c>
      <c r="J267" s="38">
        <v>0</v>
      </c>
      <c r="K267" s="38">
        <v>0</v>
      </c>
      <c r="L267" s="38">
        <v>0</v>
      </c>
      <c r="M267" s="38">
        <v>0</v>
      </c>
      <c r="N267" s="38">
        <v>0</v>
      </c>
      <c r="O267" s="38">
        <v>0</v>
      </c>
      <c r="P267" s="39">
        <v>0</v>
      </c>
      <c r="Q267" s="37">
        <v>0</v>
      </c>
      <c r="R267" s="38">
        <v>0</v>
      </c>
    </row>
    <row r="268" spans="1:18" ht="38.25">
      <c r="A268" s="35" t="s">
        <v>510</v>
      </c>
      <c r="B268" s="35">
        <v>241</v>
      </c>
      <c r="C268" s="36">
        <v>90</v>
      </c>
      <c r="D268" s="37">
        <v>407.4</v>
      </c>
      <c r="E268" s="37">
        <v>376.4</v>
      </c>
      <c r="F268" s="37">
        <v>407.8</v>
      </c>
      <c r="G268" s="37">
        <v>407.8</v>
      </c>
      <c r="H268" s="37">
        <v>407.8</v>
      </c>
      <c r="I268" s="37">
        <v>419.9</v>
      </c>
      <c r="J268" s="38">
        <v>4526.67</v>
      </c>
      <c r="K268" s="38">
        <v>4182.22</v>
      </c>
      <c r="L268" s="38">
        <v>4531.11</v>
      </c>
      <c r="M268" s="38">
        <v>4531.11</v>
      </c>
      <c r="N268" s="38">
        <v>4531.11</v>
      </c>
      <c r="O268" s="38">
        <v>4665.56</v>
      </c>
      <c r="P268" s="39">
        <v>0</v>
      </c>
      <c r="Q268" s="37">
        <v>0</v>
      </c>
      <c r="R268" s="38">
        <v>0</v>
      </c>
    </row>
    <row r="269" spans="1:18" ht="12.75">
      <c r="A269" s="35" t="s">
        <v>511</v>
      </c>
      <c r="B269" s="35">
        <v>242</v>
      </c>
      <c r="C269" s="36">
        <v>0</v>
      </c>
      <c r="D269" s="37">
        <v>0</v>
      </c>
      <c r="E269" s="37">
        <v>0</v>
      </c>
      <c r="F269" s="37">
        <v>0</v>
      </c>
      <c r="G269" s="37">
        <v>0</v>
      </c>
      <c r="H269" s="37">
        <v>0</v>
      </c>
      <c r="I269" s="37">
        <v>0</v>
      </c>
      <c r="J269" s="38">
        <v>0</v>
      </c>
      <c r="K269" s="38">
        <v>0</v>
      </c>
      <c r="L269" s="38">
        <v>0</v>
      </c>
      <c r="M269" s="38">
        <v>0</v>
      </c>
      <c r="N269" s="38">
        <v>0</v>
      </c>
      <c r="O269" s="38">
        <v>0</v>
      </c>
      <c r="P269" s="39">
        <v>0</v>
      </c>
      <c r="Q269" s="37">
        <v>0</v>
      </c>
      <c r="R269" s="38">
        <v>0</v>
      </c>
    </row>
    <row r="270" spans="1:18" ht="12.75">
      <c r="A270" s="35" t="s">
        <v>512</v>
      </c>
      <c r="B270" s="35">
        <v>243</v>
      </c>
      <c r="C270" s="36">
        <v>113</v>
      </c>
      <c r="D270" s="37">
        <v>444.2</v>
      </c>
      <c r="E270" s="37">
        <v>410.4</v>
      </c>
      <c r="F270" s="37">
        <v>444.2</v>
      </c>
      <c r="G270" s="37">
        <v>444.2</v>
      </c>
      <c r="H270" s="37">
        <v>444.2</v>
      </c>
      <c r="I270" s="37">
        <v>477.5</v>
      </c>
      <c r="J270" s="38">
        <v>3930.97</v>
      </c>
      <c r="K270" s="38">
        <v>3631.86</v>
      </c>
      <c r="L270" s="38">
        <v>3930.97</v>
      </c>
      <c r="M270" s="38">
        <v>3930.97</v>
      </c>
      <c r="N270" s="38">
        <v>3930.97</v>
      </c>
      <c r="O270" s="38">
        <v>4225.66</v>
      </c>
      <c r="P270" s="39">
        <v>0</v>
      </c>
      <c r="Q270" s="37">
        <v>0</v>
      </c>
      <c r="R270" s="38">
        <v>0</v>
      </c>
    </row>
    <row r="271" spans="1:18" ht="14.25" customHeight="1">
      <c r="A271" s="109" t="s">
        <v>513</v>
      </c>
      <c r="B271" s="109"/>
      <c r="C271" s="109"/>
      <c r="D271" s="109"/>
      <c r="E271" s="109"/>
      <c r="F271" s="109"/>
      <c r="G271" s="109"/>
      <c r="H271" s="109"/>
      <c r="I271" s="109"/>
      <c r="J271" s="109"/>
      <c r="K271" s="109"/>
      <c r="L271" s="109"/>
      <c r="M271" s="109"/>
      <c r="N271" s="109"/>
      <c r="O271" s="109"/>
      <c r="P271" s="40"/>
      <c r="Q271" s="41"/>
      <c r="R271" s="42"/>
    </row>
    <row r="272" spans="1:18" ht="25.5">
      <c r="A272" s="35" t="s">
        <v>514</v>
      </c>
      <c r="B272" s="35">
        <v>244</v>
      </c>
      <c r="C272" s="36">
        <v>5</v>
      </c>
      <c r="D272" s="37">
        <v>66.3</v>
      </c>
      <c r="E272" s="37">
        <v>62.5</v>
      </c>
      <c r="F272" s="37">
        <v>66.3</v>
      </c>
      <c r="G272" s="37">
        <v>66.3</v>
      </c>
      <c r="H272" s="37">
        <v>66.3</v>
      </c>
      <c r="I272" s="37">
        <v>66.5</v>
      </c>
      <c r="J272" s="38">
        <v>13263.74</v>
      </c>
      <c r="K272" s="38">
        <v>12501.79</v>
      </c>
      <c r="L272" s="38">
        <v>13263.74</v>
      </c>
      <c r="M272" s="38">
        <v>13263.74</v>
      </c>
      <c r="N272" s="38">
        <v>13263.74</v>
      </c>
      <c r="O272" s="38">
        <v>13307.85</v>
      </c>
      <c r="P272" s="39">
        <v>0</v>
      </c>
      <c r="Q272" s="37">
        <v>0</v>
      </c>
      <c r="R272" s="38">
        <v>0</v>
      </c>
    </row>
    <row r="273" spans="1:18" ht="12.75">
      <c r="A273" s="35" t="s">
        <v>515</v>
      </c>
      <c r="B273" s="35">
        <v>245</v>
      </c>
      <c r="C273" s="36">
        <v>2</v>
      </c>
      <c r="D273" s="37">
        <v>24.1</v>
      </c>
      <c r="E273" s="37">
        <v>22.2</v>
      </c>
      <c r="F273" s="37">
        <v>24.1</v>
      </c>
      <c r="G273" s="37">
        <v>24.1</v>
      </c>
      <c r="H273" s="37">
        <v>24.1</v>
      </c>
      <c r="I273" s="37">
        <v>24.1</v>
      </c>
      <c r="J273" s="38">
        <v>12050</v>
      </c>
      <c r="K273" s="38">
        <v>11100</v>
      </c>
      <c r="L273" s="38">
        <v>12050</v>
      </c>
      <c r="M273" s="38">
        <v>12050</v>
      </c>
      <c r="N273" s="38">
        <v>12050</v>
      </c>
      <c r="O273" s="38">
        <v>12050</v>
      </c>
      <c r="P273" s="39">
        <v>0</v>
      </c>
      <c r="Q273" s="37">
        <v>0</v>
      </c>
      <c r="R273" s="38">
        <v>0</v>
      </c>
    </row>
    <row r="274" spans="1:18" ht="12.75">
      <c r="A274" s="35" t="s">
        <v>516</v>
      </c>
      <c r="B274" s="35">
        <v>246</v>
      </c>
      <c r="C274" s="36">
        <v>1</v>
      </c>
      <c r="D274" s="37">
        <v>16.9</v>
      </c>
      <c r="E274" s="37">
        <v>16.1</v>
      </c>
      <c r="F274" s="37">
        <v>16.9</v>
      </c>
      <c r="G274" s="37">
        <v>16.9</v>
      </c>
      <c r="H274" s="37">
        <v>16.9</v>
      </c>
      <c r="I274" s="37">
        <v>16.9</v>
      </c>
      <c r="J274" s="38">
        <v>16904.71</v>
      </c>
      <c r="K274" s="38">
        <v>16087.5</v>
      </c>
      <c r="L274" s="38">
        <v>16904.71</v>
      </c>
      <c r="M274" s="38">
        <v>16904.71</v>
      </c>
      <c r="N274" s="38">
        <v>16904.71</v>
      </c>
      <c r="O274" s="38">
        <v>16904.71</v>
      </c>
      <c r="P274" s="39">
        <v>0</v>
      </c>
      <c r="Q274" s="37">
        <v>0</v>
      </c>
      <c r="R274" s="38">
        <v>0</v>
      </c>
    </row>
    <row r="275" spans="1:18" ht="26.25">
      <c r="A275" s="55" t="s">
        <v>363</v>
      </c>
      <c r="B275" s="35">
        <v>247</v>
      </c>
      <c r="C275" s="36">
        <v>0</v>
      </c>
      <c r="D275" s="37">
        <v>0</v>
      </c>
      <c r="E275" s="37">
        <v>0</v>
      </c>
      <c r="F275" s="37">
        <v>0</v>
      </c>
      <c r="G275" s="37">
        <v>0</v>
      </c>
      <c r="H275" s="37">
        <v>0</v>
      </c>
      <c r="I275" s="37">
        <v>0</v>
      </c>
      <c r="J275" s="38">
        <v>0</v>
      </c>
      <c r="K275" s="38">
        <v>0</v>
      </c>
      <c r="L275" s="38">
        <v>0</v>
      </c>
      <c r="M275" s="38">
        <v>0</v>
      </c>
      <c r="N275" s="38">
        <v>0</v>
      </c>
      <c r="O275" s="38">
        <v>0</v>
      </c>
      <c r="P275" s="39">
        <v>0</v>
      </c>
      <c r="Q275" s="37">
        <v>0</v>
      </c>
      <c r="R275" s="38">
        <v>0</v>
      </c>
    </row>
    <row r="276" spans="1:18" ht="12.75">
      <c r="A276" s="49" t="s">
        <v>364</v>
      </c>
      <c r="B276" s="35">
        <v>248</v>
      </c>
      <c r="C276" s="36">
        <v>1</v>
      </c>
      <c r="D276" s="37">
        <v>16.9</v>
      </c>
      <c r="E276" s="37">
        <v>16.1</v>
      </c>
      <c r="F276" s="37">
        <v>16.9</v>
      </c>
      <c r="G276" s="37">
        <v>16.9</v>
      </c>
      <c r="H276" s="37">
        <v>16.9</v>
      </c>
      <c r="I276" s="37">
        <v>16.9</v>
      </c>
      <c r="J276" s="38">
        <v>16904.71</v>
      </c>
      <c r="K276" s="38">
        <v>16087.5</v>
      </c>
      <c r="L276" s="38">
        <v>16904.71</v>
      </c>
      <c r="M276" s="38">
        <v>16904.71</v>
      </c>
      <c r="N276" s="38">
        <v>16904.71</v>
      </c>
      <c r="O276" s="38">
        <v>16904.71</v>
      </c>
      <c r="P276" s="39">
        <v>0</v>
      </c>
      <c r="Q276" s="37">
        <v>0</v>
      </c>
      <c r="R276" s="38">
        <v>0</v>
      </c>
    </row>
    <row r="277" spans="1:18" ht="38.25">
      <c r="A277" s="35" t="s">
        <v>517</v>
      </c>
      <c r="B277" s="35">
        <v>249</v>
      </c>
      <c r="C277" s="36">
        <v>1</v>
      </c>
      <c r="D277" s="37">
        <v>16.9</v>
      </c>
      <c r="E277" s="37">
        <v>16.1</v>
      </c>
      <c r="F277" s="37">
        <v>16.9</v>
      </c>
      <c r="G277" s="37">
        <v>16.9</v>
      </c>
      <c r="H277" s="37">
        <v>16.9</v>
      </c>
      <c r="I277" s="37">
        <v>16.9</v>
      </c>
      <c r="J277" s="38">
        <v>16904.71</v>
      </c>
      <c r="K277" s="38">
        <v>16087.5</v>
      </c>
      <c r="L277" s="38">
        <v>16904.71</v>
      </c>
      <c r="M277" s="38">
        <v>16904.71</v>
      </c>
      <c r="N277" s="38">
        <v>16904.71</v>
      </c>
      <c r="O277" s="38">
        <v>16904.71</v>
      </c>
      <c r="P277" s="39">
        <v>0</v>
      </c>
      <c r="Q277" s="37">
        <v>0</v>
      </c>
      <c r="R277" s="38">
        <v>0</v>
      </c>
    </row>
    <row r="278" spans="1:18" ht="12.75">
      <c r="A278" s="35" t="s">
        <v>511</v>
      </c>
      <c r="B278" s="35">
        <v>250</v>
      </c>
      <c r="C278" s="36">
        <v>0</v>
      </c>
      <c r="D278" s="37">
        <v>0</v>
      </c>
      <c r="E278" s="37">
        <v>0</v>
      </c>
      <c r="F278" s="37">
        <v>0</v>
      </c>
      <c r="G278" s="37">
        <v>0</v>
      </c>
      <c r="H278" s="37">
        <v>0</v>
      </c>
      <c r="I278" s="37">
        <v>0</v>
      </c>
      <c r="J278" s="38">
        <v>0</v>
      </c>
      <c r="K278" s="38">
        <v>0</v>
      </c>
      <c r="L278" s="38">
        <v>0</v>
      </c>
      <c r="M278" s="38">
        <v>0</v>
      </c>
      <c r="N278" s="38">
        <v>0</v>
      </c>
      <c r="O278" s="38">
        <v>0</v>
      </c>
      <c r="P278" s="39">
        <v>0</v>
      </c>
      <c r="Q278" s="37">
        <v>0</v>
      </c>
      <c r="R278" s="38">
        <v>0</v>
      </c>
    </row>
    <row r="279" spans="1:18" ht="12.75">
      <c r="A279" s="35" t="s">
        <v>512</v>
      </c>
      <c r="B279" s="35">
        <v>251</v>
      </c>
      <c r="C279" s="36">
        <v>2</v>
      </c>
      <c r="D279" s="37">
        <v>25.3</v>
      </c>
      <c r="E279" s="37">
        <v>24.2</v>
      </c>
      <c r="F279" s="37">
        <v>25.3</v>
      </c>
      <c r="G279" s="37">
        <v>25.3</v>
      </c>
      <c r="H279" s="37">
        <v>25.3</v>
      </c>
      <c r="I279" s="37">
        <v>25.5</v>
      </c>
      <c r="J279" s="38">
        <v>12633.31</v>
      </c>
      <c r="K279" s="38">
        <v>12095.92</v>
      </c>
      <c r="L279" s="38">
        <v>12633.31</v>
      </c>
      <c r="M279" s="38">
        <v>12633.31</v>
      </c>
      <c r="N279" s="38">
        <v>12633.31</v>
      </c>
      <c r="O279" s="38">
        <v>12743.58</v>
      </c>
      <c r="P279" s="39">
        <v>0</v>
      </c>
      <c r="Q279" s="37">
        <v>0</v>
      </c>
      <c r="R279" s="38">
        <v>0</v>
      </c>
    </row>
    <row r="280" spans="1:18" ht="14.25" customHeight="1">
      <c r="A280" s="109" t="s">
        <v>518</v>
      </c>
      <c r="B280" s="109"/>
      <c r="C280" s="109"/>
      <c r="D280" s="109"/>
      <c r="E280" s="109"/>
      <c r="F280" s="109"/>
      <c r="G280" s="109"/>
      <c r="H280" s="109"/>
      <c r="I280" s="109"/>
      <c r="J280" s="109"/>
      <c r="K280" s="109"/>
      <c r="L280" s="109"/>
      <c r="M280" s="109"/>
      <c r="N280" s="109"/>
      <c r="O280" s="109"/>
      <c r="P280" s="40"/>
      <c r="Q280" s="41"/>
      <c r="R280" s="42"/>
    </row>
    <row r="281" spans="1:18" ht="12.75">
      <c r="A281" s="35" t="s">
        <v>519</v>
      </c>
      <c r="B281" s="35">
        <v>252</v>
      </c>
      <c r="C281" s="36">
        <v>9</v>
      </c>
      <c r="D281" s="37">
        <v>28.7</v>
      </c>
      <c r="E281" s="37">
        <v>23.8</v>
      </c>
      <c r="F281" s="37">
        <v>28.7</v>
      </c>
      <c r="G281" s="37">
        <v>28.7</v>
      </c>
      <c r="H281" s="37">
        <v>28.7</v>
      </c>
      <c r="I281" s="37">
        <v>31.5</v>
      </c>
      <c r="J281" s="38">
        <v>3188.89</v>
      </c>
      <c r="K281" s="38">
        <v>2644.44</v>
      </c>
      <c r="L281" s="38">
        <v>3188.89</v>
      </c>
      <c r="M281" s="38">
        <v>3188.89</v>
      </c>
      <c r="N281" s="38">
        <v>3188.89</v>
      </c>
      <c r="O281" s="38">
        <v>3501.45</v>
      </c>
      <c r="P281" s="39">
        <v>0</v>
      </c>
      <c r="Q281" s="37">
        <v>0</v>
      </c>
      <c r="R281" s="38">
        <v>0</v>
      </c>
    </row>
    <row r="282" spans="1:18" ht="14.25" customHeight="1">
      <c r="A282" s="109" t="s">
        <v>520</v>
      </c>
      <c r="B282" s="109"/>
      <c r="C282" s="109"/>
      <c r="D282" s="109"/>
      <c r="E282" s="109"/>
      <c r="F282" s="109"/>
      <c r="G282" s="109"/>
      <c r="H282" s="109"/>
      <c r="I282" s="109"/>
      <c r="J282" s="109"/>
      <c r="K282" s="109"/>
      <c r="L282" s="109"/>
      <c r="M282" s="109"/>
      <c r="N282" s="109"/>
      <c r="O282" s="109"/>
      <c r="P282" s="40"/>
      <c r="Q282" s="41"/>
      <c r="R282" s="42"/>
    </row>
    <row r="283" spans="1:18" ht="12.75">
      <c r="A283" s="35" t="s">
        <v>519</v>
      </c>
      <c r="B283" s="35">
        <v>253</v>
      </c>
      <c r="C283" s="36">
        <v>0</v>
      </c>
      <c r="D283" s="37">
        <v>0</v>
      </c>
      <c r="E283" s="37">
        <v>0</v>
      </c>
      <c r="F283" s="37">
        <v>0</v>
      </c>
      <c r="G283" s="37">
        <v>0</v>
      </c>
      <c r="H283" s="37">
        <v>0</v>
      </c>
      <c r="I283" s="37">
        <v>0</v>
      </c>
      <c r="J283" s="38">
        <v>0</v>
      </c>
      <c r="K283" s="38">
        <v>0</v>
      </c>
      <c r="L283" s="38">
        <v>0</v>
      </c>
      <c r="M283" s="38">
        <v>0</v>
      </c>
      <c r="N283" s="38">
        <v>0</v>
      </c>
      <c r="O283" s="38">
        <v>0</v>
      </c>
      <c r="P283" s="39">
        <v>0</v>
      </c>
      <c r="Q283" s="37">
        <v>0</v>
      </c>
      <c r="R283" s="38">
        <v>0</v>
      </c>
    </row>
    <row r="284" spans="1:18" ht="14.25" customHeight="1">
      <c r="A284" s="109" t="s">
        <v>521</v>
      </c>
      <c r="B284" s="109"/>
      <c r="C284" s="109"/>
      <c r="D284" s="109"/>
      <c r="E284" s="109"/>
      <c r="F284" s="109"/>
      <c r="G284" s="109"/>
      <c r="H284" s="109"/>
      <c r="I284" s="109"/>
      <c r="J284" s="109"/>
      <c r="K284" s="109"/>
      <c r="L284" s="109"/>
      <c r="M284" s="109"/>
      <c r="N284" s="109"/>
      <c r="O284" s="109"/>
      <c r="P284" s="40"/>
      <c r="Q284" s="41"/>
      <c r="R284" s="42"/>
    </row>
    <row r="285" spans="1:18" ht="25.5">
      <c r="A285" s="35" t="s">
        <v>522</v>
      </c>
      <c r="B285" s="35">
        <v>254</v>
      </c>
      <c r="C285" s="36">
        <v>6</v>
      </c>
      <c r="D285" s="37">
        <v>51</v>
      </c>
      <c r="E285" s="37">
        <v>49.8</v>
      </c>
      <c r="F285" s="37">
        <v>51</v>
      </c>
      <c r="G285" s="37">
        <v>51</v>
      </c>
      <c r="H285" s="37">
        <v>51</v>
      </c>
      <c r="I285" s="37">
        <v>52.1</v>
      </c>
      <c r="J285" s="38">
        <v>8494.9</v>
      </c>
      <c r="K285" s="38">
        <v>8297.36</v>
      </c>
      <c r="L285" s="38">
        <v>8494.9</v>
      </c>
      <c r="M285" s="38">
        <v>8494.9</v>
      </c>
      <c r="N285" s="38">
        <v>8494.9</v>
      </c>
      <c r="O285" s="38">
        <v>8685.13</v>
      </c>
      <c r="P285" s="39">
        <v>0</v>
      </c>
      <c r="Q285" s="37">
        <v>0</v>
      </c>
      <c r="R285" s="38">
        <v>0</v>
      </c>
    </row>
    <row r="286" spans="1:18" ht="25.5">
      <c r="A286" s="35" t="s">
        <v>523</v>
      </c>
      <c r="B286" s="35">
        <v>255</v>
      </c>
      <c r="C286" s="36">
        <v>6</v>
      </c>
      <c r="D286" s="37">
        <v>51</v>
      </c>
      <c r="E286" s="37">
        <v>49.8</v>
      </c>
      <c r="F286" s="37">
        <v>51</v>
      </c>
      <c r="G286" s="37">
        <v>51</v>
      </c>
      <c r="H286" s="37">
        <v>51</v>
      </c>
      <c r="I286" s="37">
        <v>52.1</v>
      </c>
      <c r="J286" s="38">
        <v>8494.9</v>
      </c>
      <c r="K286" s="38">
        <v>8297.36</v>
      </c>
      <c r="L286" s="38">
        <v>8494.9</v>
      </c>
      <c r="M286" s="38">
        <v>8494.9</v>
      </c>
      <c r="N286" s="38">
        <v>8494.9</v>
      </c>
      <c r="O286" s="38">
        <v>8685.13</v>
      </c>
      <c r="P286" s="39">
        <v>0</v>
      </c>
      <c r="Q286" s="37">
        <v>0</v>
      </c>
      <c r="R286" s="38">
        <v>0</v>
      </c>
    </row>
    <row r="287" spans="1:18" ht="12.75">
      <c r="A287" s="35" t="s">
        <v>524</v>
      </c>
      <c r="B287" s="35">
        <v>256</v>
      </c>
      <c r="C287" s="36">
        <v>0</v>
      </c>
      <c r="D287" s="37">
        <v>0</v>
      </c>
      <c r="E287" s="37">
        <v>0</v>
      </c>
      <c r="F287" s="37">
        <v>0</v>
      </c>
      <c r="G287" s="37">
        <v>0</v>
      </c>
      <c r="H287" s="37">
        <v>0</v>
      </c>
      <c r="I287" s="37">
        <v>0</v>
      </c>
      <c r="J287" s="38">
        <v>0</v>
      </c>
      <c r="K287" s="38">
        <v>0</v>
      </c>
      <c r="L287" s="38">
        <v>0</v>
      </c>
      <c r="M287" s="38">
        <v>0</v>
      </c>
      <c r="N287" s="38">
        <v>0</v>
      </c>
      <c r="O287" s="38">
        <v>0</v>
      </c>
      <c r="P287" s="39">
        <v>0</v>
      </c>
      <c r="Q287" s="37">
        <v>0</v>
      </c>
      <c r="R287" s="38">
        <v>0</v>
      </c>
    </row>
    <row r="288" spans="1:18" ht="26.25">
      <c r="A288" s="55" t="s">
        <v>363</v>
      </c>
      <c r="B288" s="35">
        <v>257</v>
      </c>
      <c r="C288" s="36">
        <v>0</v>
      </c>
      <c r="D288" s="37">
        <v>0</v>
      </c>
      <c r="E288" s="37">
        <v>0</v>
      </c>
      <c r="F288" s="37">
        <v>0</v>
      </c>
      <c r="G288" s="37">
        <v>0</v>
      </c>
      <c r="H288" s="37">
        <v>0</v>
      </c>
      <c r="I288" s="37">
        <v>0</v>
      </c>
      <c r="J288" s="38">
        <v>0</v>
      </c>
      <c r="K288" s="38">
        <v>0</v>
      </c>
      <c r="L288" s="38">
        <v>0</v>
      </c>
      <c r="M288" s="38">
        <v>0</v>
      </c>
      <c r="N288" s="38">
        <v>0</v>
      </c>
      <c r="O288" s="38">
        <v>0</v>
      </c>
      <c r="P288" s="39">
        <v>0</v>
      </c>
      <c r="Q288" s="37">
        <v>0</v>
      </c>
      <c r="R288" s="38">
        <v>0</v>
      </c>
    </row>
    <row r="289" spans="1:18" ht="12.75">
      <c r="A289" s="49" t="s">
        <v>364</v>
      </c>
      <c r="B289" s="35">
        <v>258</v>
      </c>
      <c r="C289" s="36">
        <v>0</v>
      </c>
      <c r="D289" s="37">
        <v>0</v>
      </c>
      <c r="E289" s="37">
        <v>0</v>
      </c>
      <c r="F289" s="37">
        <v>0</v>
      </c>
      <c r="G289" s="37">
        <v>0</v>
      </c>
      <c r="H289" s="37">
        <v>0</v>
      </c>
      <c r="I289" s="37">
        <v>0</v>
      </c>
      <c r="J289" s="38">
        <v>0</v>
      </c>
      <c r="K289" s="38">
        <v>0</v>
      </c>
      <c r="L289" s="38">
        <v>0</v>
      </c>
      <c r="M289" s="38">
        <v>0</v>
      </c>
      <c r="N289" s="38">
        <v>0</v>
      </c>
      <c r="O289" s="38">
        <v>0</v>
      </c>
      <c r="P289" s="39">
        <v>0</v>
      </c>
      <c r="Q289" s="37">
        <v>0</v>
      </c>
      <c r="R289" s="38">
        <v>0</v>
      </c>
    </row>
    <row r="290" spans="1:18" ht="38.25">
      <c r="A290" s="35" t="s">
        <v>525</v>
      </c>
      <c r="B290" s="35">
        <v>259</v>
      </c>
      <c r="C290" s="36">
        <v>0</v>
      </c>
      <c r="D290" s="37">
        <v>0</v>
      </c>
      <c r="E290" s="37">
        <v>0</v>
      </c>
      <c r="F290" s="37">
        <v>0</v>
      </c>
      <c r="G290" s="37">
        <v>0</v>
      </c>
      <c r="H290" s="37">
        <v>0</v>
      </c>
      <c r="I290" s="37">
        <v>0</v>
      </c>
      <c r="J290" s="38">
        <v>0</v>
      </c>
      <c r="K290" s="38">
        <v>0</v>
      </c>
      <c r="L290" s="38">
        <v>0</v>
      </c>
      <c r="M290" s="38">
        <v>0</v>
      </c>
      <c r="N290" s="38">
        <v>0</v>
      </c>
      <c r="O290" s="38">
        <v>0</v>
      </c>
      <c r="P290" s="39">
        <v>0</v>
      </c>
      <c r="Q290" s="37">
        <v>0</v>
      </c>
      <c r="R290" s="38">
        <v>0</v>
      </c>
    </row>
    <row r="291" spans="1:18" ht="12.75">
      <c r="A291" s="35" t="s">
        <v>511</v>
      </c>
      <c r="B291" s="35">
        <v>260</v>
      </c>
      <c r="C291" s="36">
        <v>0</v>
      </c>
      <c r="D291" s="37">
        <v>0</v>
      </c>
      <c r="E291" s="37">
        <v>0</v>
      </c>
      <c r="F291" s="37">
        <v>0</v>
      </c>
      <c r="G291" s="37">
        <v>0</v>
      </c>
      <c r="H291" s="37">
        <v>0</v>
      </c>
      <c r="I291" s="37">
        <v>0</v>
      </c>
      <c r="J291" s="38">
        <v>0</v>
      </c>
      <c r="K291" s="38">
        <v>0</v>
      </c>
      <c r="L291" s="38">
        <v>0</v>
      </c>
      <c r="M291" s="38">
        <v>0</v>
      </c>
      <c r="N291" s="38">
        <v>0</v>
      </c>
      <c r="O291" s="38">
        <v>0</v>
      </c>
      <c r="P291" s="39">
        <v>0</v>
      </c>
      <c r="Q291" s="37">
        <v>0</v>
      </c>
      <c r="R291" s="38">
        <v>0</v>
      </c>
    </row>
    <row r="292" spans="1:18" ht="12.75">
      <c r="A292" s="35" t="s">
        <v>512</v>
      </c>
      <c r="B292" s="35">
        <v>261</v>
      </c>
      <c r="C292" s="36">
        <v>0</v>
      </c>
      <c r="D292" s="37">
        <v>0</v>
      </c>
      <c r="E292" s="37">
        <v>0</v>
      </c>
      <c r="F292" s="37">
        <v>0</v>
      </c>
      <c r="G292" s="37">
        <v>0</v>
      </c>
      <c r="H292" s="37">
        <v>0</v>
      </c>
      <c r="I292" s="37">
        <v>0</v>
      </c>
      <c r="J292" s="38">
        <v>0</v>
      </c>
      <c r="K292" s="38">
        <v>0</v>
      </c>
      <c r="L292" s="38">
        <v>0</v>
      </c>
      <c r="M292" s="38">
        <v>0</v>
      </c>
      <c r="N292" s="38">
        <v>0</v>
      </c>
      <c r="O292" s="38">
        <v>0</v>
      </c>
      <c r="P292" s="39">
        <v>0</v>
      </c>
      <c r="Q292" s="37">
        <v>0</v>
      </c>
      <c r="R292" s="38">
        <v>0</v>
      </c>
    </row>
    <row r="293" spans="1:18" ht="14.25" customHeight="1">
      <c r="A293" s="109" t="s">
        <v>526</v>
      </c>
      <c r="B293" s="109"/>
      <c r="C293" s="109"/>
      <c r="D293" s="109"/>
      <c r="E293" s="109"/>
      <c r="F293" s="109"/>
      <c r="G293" s="109"/>
      <c r="H293" s="109"/>
      <c r="I293" s="109"/>
      <c r="J293" s="109"/>
      <c r="K293" s="109"/>
      <c r="L293" s="109"/>
      <c r="M293" s="109"/>
      <c r="N293" s="109"/>
      <c r="O293" s="109"/>
      <c r="P293" s="40"/>
      <c r="Q293" s="41"/>
      <c r="R293" s="42"/>
    </row>
    <row r="294" spans="1:18" ht="25.5">
      <c r="A294" s="35" t="s">
        <v>527</v>
      </c>
      <c r="B294" s="35">
        <v>262</v>
      </c>
      <c r="C294" s="36">
        <v>36</v>
      </c>
      <c r="D294" s="37">
        <v>157.3</v>
      </c>
      <c r="E294" s="37">
        <v>139.1</v>
      </c>
      <c r="F294" s="37">
        <v>157.4</v>
      </c>
      <c r="G294" s="37">
        <v>159.5</v>
      </c>
      <c r="H294" s="37">
        <v>159.5</v>
      </c>
      <c r="I294" s="37">
        <v>169.3</v>
      </c>
      <c r="J294" s="38">
        <v>4369.44</v>
      </c>
      <c r="K294" s="38">
        <v>3863.89</v>
      </c>
      <c r="L294" s="38">
        <v>4372.22</v>
      </c>
      <c r="M294" s="38">
        <v>4430.56</v>
      </c>
      <c r="N294" s="38">
        <v>4430.56</v>
      </c>
      <c r="O294" s="38">
        <v>4702.78</v>
      </c>
      <c r="P294" s="39">
        <v>0</v>
      </c>
      <c r="Q294" s="37">
        <v>0</v>
      </c>
      <c r="R294" s="38">
        <v>0</v>
      </c>
    </row>
    <row r="295" spans="1:18" ht="25.5">
      <c r="A295" s="35" t="s">
        <v>523</v>
      </c>
      <c r="B295" s="35">
        <v>263</v>
      </c>
      <c r="C295" s="36">
        <v>28</v>
      </c>
      <c r="D295" s="37">
        <v>123.6</v>
      </c>
      <c r="E295" s="37">
        <v>108.4</v>
      </c>
      <c r="F295" s="37">
        <v>123.6</v>
      </c>
      <c r="G295" s="37">
        <v>125.7</v>
      </c>
      <c r="H295" s="37">
        <v>125.7</v>
      </c>
      <c r="I295" s="37">
        <v>132.8</v>
      </c>
      <c r="J295" s="38">
        <v>4414.29</v>
      </c>
      <c r="K295" s="38">
        <v>3871.43</v>
      </c>
      <c r="L295" s="38">
        <v>4414.29</v>
      </c>
      <c r="M295" s="38">
        <v>4489.29</v>
      </c>
      <c r="N295" s="38">
        <v>4489.29</v>
      </c>
      <c r="O295" s="38">
        <v>4742.86</v>
      </c>
      <c r="P295" s="39">
        <v>0</v>
      </c>
      <c r="Q295" s="37">
        <v>0</v>
      </c>
      <c r="R295" s="38">
        <v>0</v>
      </c>
    </row>
    <row r="296" spans="1:18" ht="12.75">
      <c r="A296" s="35" t="s">
        <v>528</v>
      </c>
      <c r="B296" s="35">
        <v>264</v>
      </c>
      <c r="C296" s="36">
        <v>2</v>
      </c>
      <c r="D296" s="37">
        <v>14.4</v>
      </c>
      <c r="E296" s="37">
        <v>13.9</v>
      </c>
      <c r="F296" s="37">
        <v>14.4</v>
      </c>
      <c r="G296" s="37">
        <v>14.4</v>
      </c>
      <c r="H296" s="37">
        <v>14.4</v>
      </c>
      <c r="I296" s="37">
        <v>14.4</v>
      </c>
      <c r="J296" s="38">
        <v>7211.22</v>
      </c>
      <c r="K296" s="38">
        <v>6960.91</v>
      </c>
      <c r="L296" s="38">
        <v>7211.22</v>
      </c>
      <c r="M296" s="38">
        <v>7211.22</v>
      </c>
      <c r="N296" s="38">
        <v>7211.22</v>
      </c>
      <c r="O296" s="38">
        <v>7211.22</v>
      </c>
      <c r="P296" s="39">
        <v>0</v>
      </c>
      <c r="Q296" s="37">
        <v>0</v>
      </c>
      <c r="R296" s="38">
        <v>0</v>
      </c>
    </row>
    <row r="297" spans="1:18" ht="26.25">
      <c r="A297" s="55" t="s">
        <v>363</v>
      </c>
      <c r="B297" s="35">
        <v>265</v>
      </c>
      <c r="C297" s="36">
        <v>1</v>
      </c>
      <c r="D297" s="37">
        <v>8</v>
      </c>
      <c r="E297" s="37">
        <v>7.7</v>
      </c>
      <c r="F297" s="37">
        <v>8</v>
      </c>
      <c r="G297" s="37">
        <v>8</v>
      </c>
      <c r="H297" s="37">
        <v>8</v>
      </c>
      <c r="I297" s="37">
        <v>8</v>
      </c>
      <c r="J297" s="38">
        <v>7976.64</v>
      </c>
      <c r="K297" s="38">
        <v>7746.67</v>
      </c>
      <c r="L297" s="38">
        <v>7976.64</v>
      </c>
      <c r="M297" s="38">
        <v>7976.64</v>
      </c>
      <c r="N297" s="38">
        <v>7976.64</v>
      </c>
      <c r="O297" s="38">
        <v>7976.64</v>
      </c>
      <c r="P297" s="39">
        <v>0</v>
      </c>
      <c r="Q297" s="37">
        <v>0</v>
      </c>
      <c r="R297" s="38">
        <v>0</v>
      </c>
    </row>
    <row r="298" spans="1:18" ht="12.75">
      <c r="A298" s="49" t="s">
        <v>364</v>
      </c>
      <c r="B298" s="35">
        <v>266</v>
      </c>
      <c r="C298" s="36">
        <v>1</v>
      </c>
      <c r="D298" s="37">
        <v>6.4</v>
      </c>
      <c r="E298" s="37">
        <v>6.2</v>
      </c>
      <c r="F298" s="37">
        <v>6.4</v>
      </c>
      <c r="G298" s="37">
        <v>6.4</v>
      </c>
      <c r="H298" s="37">
        <v>6.4</v>
      </c>
      <c r="I298" s="37">
        <v>6.4</v>
      </c>
      <c r="J298" s="38">
        <v>6445.8</v>
      </c>
      <c r="K298" s="38">
        <v>6175.14</v>
      </c>
      <c r="L298" s="38">
        <v>6445.8</v>
      </c>
      <c r="M298" s="38">
        <v>6445.8</v>
      </c>
      <c r="N298" s="38">
        <v>6445.8</v>
      </c>
      <c r="O298" s="38">
        <v>6445.8</v>
      </c>
      <c r="P298" s="39">
        <v>0</v>
      </c>
      <c r="Q298" s="37">
        <v>0</v>
      </c>
      <c r="R298" s="38">
        <v>0</v>
      </c>
    </row>
    <row r="299" spans="1:18" ht="38.25">
      <c r="A299" s="35" t="s">
        <v>529</v>
      </c>
      <c r="B299" s="35">
        <v>267</v>
      </c>
      <c r="C299" s="36">
        <v>2</v>
      </c>
      <c r="D299" s="37">
        <v>14.4</v>
      </c>
      <c r="E299" s="37">
        <v>13.9</v>
      </c>
      <c r="F299" s="37">
        <v>14.4</v>
      </c>
      <c r="G299" s="37">
        <v>14.4</v>
      </c>
      <c r="H299" s="37">
        <v>14.4</v>
      </c>
      <c r="I299" s="37">
        <v>14.4</v>
      </c>
      <c r="J299" s="38">
        <v>7211.22</v>
      </c>
      <c r="K299" s="38">
        <v>6960.91</v>
      </c>
      <c r="L299" s="38">
        <v>7211.22</v>
      </c>
      <c r="M299" s="38">
        <v>7211.22</v>
      </c>
      <c r="N299" s="38">
        <v>7211.22</v>
      </c>
      <c r="O299" s="38">
        <v>7211.22</v>
      </c>
      <c r="P299" s="39">
        <v>0</v>
      </c>
      <c r="Q299" s="37">
        <v>0</v>
      </c>
      <c r="R299" s="38">
        <v>0</v>
      </c>
    </row>
    <row r="300" spans="1:18" ht="12.75">
      <c r="A300" s="35" t="s">
        <v>511</v>
      </c>
      <c r="B300" s="35">
        <v>268</v>
      </c>
      <c r="C300" s="36">
        <v>0</v>
      </c>
      <c r="D300" s="37">
        <v>0</v>
      </c>
      <c r="E300" s="37">
        <v>0</v>
      </c>
      <c r="F300" s="37">
        <v>0</v>
      </c>
      <c r="G300" s="37">
        <v>0</v>
      </c>
      <c r="H300" s="37">
        <v>0</v>
      </c>
      <c r="I300" s="37">
        <v>0</v>
      </c>
      <c r="J300" s="38">
        <v>0</v>
      </c>
      <c r="K300" s="38">
        <v>0</v>
      </c>
      <c r="L300" s="38">
        <v>0</v>
      </c>
      <c r="M300" s="38">
        <v>0</v>
      </c>
      <c r="N300" s="38">
        <v>0</v>
      </c>
      <c r="O300" s="38">
        <v>0</v>
      </c>
      <c r="P300" s="39">
        <v>0</v>
      </c>
      <c r="Q300" s="37">
        <v>0</v>
      </c>
      <c r="R300" s="38">
        <v>0</v>
      </c>
    </row>
    <row r="301" spans="1:18" ht="12.75">
      <c r="A301" s="35" t="s">
        <v>512</v>
      </c>
      <c r="B301" s="35">
        <v>269</v>
      </c>
      <c r="C301" s="36">
        <v>6</v>
      </c>
      <c r="D301" s="37">
        <v>19.3</v>
      </c>
      <c r="E301" s="37">
        <v>16.8</v>
      </c>
      <c r="F301" s="37">
        <v>19.4</v>
      </c>
      <c r="G301" s="37">
        <v>19.4</v>
      </c>
      <c r="H301" s="37">
        <v>19.4</v>
      </c>
      <c r="I301" s="37">
        <v>22.1</v>
      </c>
      <c r="J301" s="38">
        <v>3216.67</v>
      </c>
      <c r="K301" s="38">
        <v>2800</v>
      </c>
      <c r="L301" s="38">
        <v>3233.33</v>
      </c>
      <c r="M301" s="38">
        <v>3233.33</v>
      </c>
      <c r="N301" s="38">
        <v>3233.33</v>
      </c>
      <c r="O301" s="38">
        <v>3683.33</v>
      </c>
      <c r="P301" s="39">
        <v>0</v>
      </c>
      <c r="Q301" s="37">
        <v>0</v>
      </c>
      <c r="R301" s="38">
        <v>0</v>
      </c>
    </row>
    <row r="302" spans="1:18" ht="14.25" customHeight="1">
      <c r="A302" s="109" t="s">
        <v>530</v>
      </c>
      <c r="B302" s="109"/>
      <c r="C302" s="109"/>
      <c r="D302" s="109"/>
      <c r="E302" s="109"/>
      <c r="F302" s="109"/>
      <c r="G302" s="109"/>
      <c r="H302" s="109"/>
      <c r="I302" s="109"/>
      <c r="J302" s="109"/>
      <c r="K302" s="109"/>
      <c r="L302" s="109"/>
      <c r="M302" s="109"/>
      <c r="N302" s="109"/>
      <c r="O302" s="109"/>
      <c r="P302" s="40"/>
      <c r="Q302" s="41"/>
      <c r="R302" s="42"/>
    </row>
    <row r="303" spans="1:18" ht="25.5">
      <c r="A303" s="35" t="s">
        <v>531</v>
      </c>
      <c r="B303" s="35">
        <v>270</v>
      </c>
      <c r="C303" s="36">
        <v>486</v>
      </c>
      <c r="D303" s="37">
        <v>1660.9</v>
      </c>
      <c r="E303" s="37">
        <v>1426.9</v>
      </c>
      <c r="F303" s="37">
        <v>1661.3</v>
      </c>
      <c r="G303" s="37">
        <v>1668</v>
      </c>
      <c r="H303" s="37">
        <v>1668</v>
      </c>
      <c r="I303" s="37">
        <v>1745.7</v>
      </c>
      <c r="J303" s="38">
        <v>3417.49</v>
      </c>
      <c r="K303" s="38">
        <v>2936.01</v>
      </c>
      <c r="L303" s="38">
        <v>3418.31</v>
      </c>
      <c r="M303" s="38">
        <v>3432.1</v>
      </c>
      <c r="N303" s="38">
        <v>3432.1</v>
      </c>
      <c r="O303" s="38">
        <v>3591.98</v>
      </c>
      <c r="P303" s="39">
        <v>0</v>
      </c>
      <c r="Q303" s="37">
        <v>0</v>
      </c>
      <c r="R303" s="38">
        <v>0</v>
      </c>
    </row>
    <row r="304" spans="1:18" ht="25.5">
      <c r="A304" s="35" t="s">
        <v>523</v>
      </c>
      <c r="B304" s="35">
        <v>271</v>
      </c>
      <c r="C304" s="36">
        <v>451</v>
      </c>
      <c r="D304" s="37">
        <v>1528.4</v>
      </c>
      <c r="E304" s="37">
        <v>1305</v>
      </c>
      <c r="F304" s="37">
        <v>1528.8</v>
      </c>
      <c r="G304" s="37">
        <v>1532.4</v>
      </c>
      <c r="H304" s="37">
        <v>1532.4</v>
      </c>
      <c r="I304" s="37">
        <v>1607</v>
      </c>
      <c r="J304" s="38">
        <v>3388.91</v>
      </c>
      <c r="K304" s="38">
        <v>2893.57</v>
      </c>
      <c r="L304" s="38">
        <v>3389.8</v>
      </c>
      <c r="M304" s="38">
        <v>3397.78</v>
      </c>
      <c r="N304" s="38">
        <v>3397.78</v>
      </c>
      <c r="O304" s="38">
        <v>3563.19</v>
      </c>
      <c r="P304" s="39">
        <v>0</v>
      </c>
      <c r="Q304" s="37">
        <v>0</v>
      </c>
      <c r="R304" s="38">
        <v>0</v>
      </c>
    </row>
    <row r="305" spans="1:18" ht="12.75">
      <c r="A305" s="35" t="s">
        <v>532</v>
      </c>
      <c r="B305" s="35">
        <v>272</v>
      </c>
      <c r="C305" s="36">
        <v>20</v>
      </c>
      <c r="D305" s="37">
        <v>95.8</v>
      </c>
      <c r="E305" s="37">
        <v>89</v>
      </c>
      <c r="F305" s="37">
        <v>95.8</v>
      </c>
      <c r="G305" s="37">
        <v>98.9</v>
      </c>
      <c r="H305" s="37">
        <v>98.9</v>
      </c>
      <c r="I305" s="37">
        <v>100.2</v>
      </c>
      <c r="J305" s="38">
        <v>4792.2</v>
      </c>
      <c r="K305" s="38">
        <v>4451.9</v>
      </c>
      <c r="L305" s="38">
        <v>4792.2</v>
      </c>
      <c r="M305" s="38">
        <v>4945.17</v>
      </c>
      <c r="N305" s="38">
        <v>4945.17</v>
      </c>
      <c r="O305" s="38">
        <v>5012.41</v>
      </c>
      <c r="P305" s="39">
        <v>0</v>
      </c>
      <c r="Q305" s="37">
        <v>0</v>
      </c>
      <c r="R305" s="38">
        <v>0</v>
      </c>
    </row>
    <row r="306" spans="1:18" ht="26.25">
      <c r="A306" s="55" t="s">
        <v>363</v>
      </c>
      <c r="B306" s="35">
        <v>273</v>
      </c>
      <c r="C306" s="36">
        <v>0</v>
      </c>
      <c r="D306" s="37">
        <v>0</v>
      </c>
      <c r="E306" s="37">
        <v>0</v>
      </c>
      <c r="F306" s="37">
        <v>0</v>
      </c>
      <c r="G306" s="37">
        <v>0</v>
      </c>
      <c r="H306" s="37">
        <v>0</v>
      </c>
      <c r="I306" s="37">
        <v>0</v>
      </c>
      <c r="J306" s="38">
        <v>0</v>
      </c>
      <c r="K306" s="38">
        <v>0</v>
      </c>
      <c r="L306" s="38">
        <v>0</v>
      </c>
      <c r="M306" s="38">
        <v>0</v>
      </c>
      <c r="N306" s="38">
        <v>0</v>
      </c>
      <c r="O306" s="38">
        <v>0</v>
      </c>
      <c r="P306" s="39">
        <v>0</v>
      </c>
      <c r="Q306" s="37">
        <v>0</v>
      </c>
      <c r="R306" s="38">
        <v>0</v>
      </c>
    </row>
    <row r="307" spans="1:18" ht="12.75">
      <c r="A307" s="49" t="s">
        <v>364</v>
      </c>
      <c r="B307" s="35">
        <v>274</v>
      </c>
      <c r="C307" s="36">
        <v>20</v>
      </c>
      <c r="D307" s="37">
        <v>95.8</v>
      </c>
      <c r="E307" s="37">
        <v>89</v>
      </c>
      <c r="F307" s="37">
        <v>95.8</v>
      </c>
      <c r="G307" s="37">
        <v>98.9</v>
      </c>
      <c r="H307" s="37">
        <v>98.9</v>
      </c>
      <c r="I307" s="37">
        <v>100.2</v>
      </c>
      <c r="J307" s="38">
        <v>4792.2</v>
      </c>
      <c r="K307" s="38">
        <v>4451.9</v>
      </c>
      <c r="L307" s="38">
        <v>4792.2</v>
      </c>
      <c r="M307" s="38">
        <v>4945.17</v>
      </c>
      <c r="N307" s="38">
        <v>4945.17</v>
      </c>
      <c r="O307" s="38">
        <v>5012.41</v>
      </c>
      <c r="P307" s="39">
        <v>0</v>
      </c>
      <c r="Q307" s="37">
        <v>0</v>
      </c>
      <c r="R307" s="38">
        <v>0</v>
      </c>
    </row>
    <row r="308" spans="1:18" ht="38.25">
      <c r="A308" s="35" t="s">
        <v>533</v>
      </c>
      <c r="B308" s="35">
        <v>275</v>
      </c>
      <c r="C308" s="36">
        <v>20</v>
      </c>
      <c r="D308" s="37">
        <v>95.8</v>
      </c>
      <c r="E308" s="37">
        <v>89</v>
      </c>
      <c r="F308" s="37">
        <v>95.8</v>
      </c>
      <c r="G308" s="37">
        <v>98.9</v>
      </c>
      <c r="H308" s="37">
        <v>98.9</v>
      </c>
      <c r="I308" s="37">
        <v>100.2</v>
      </c>
      <c r="J308" s="38">
        <v>4792.2</v>
      </c>
      <c r="K308" s="38">
        <v>4451.9</v>
      </c>
      <c r="L308" s="38">
        <v>4792.2</v>
      </c>
      <c r="M308" s="38">
        <v>4945.17</v>
      </c>
      <c r="N308" s="38">
        <v>4945.17</v>
      </c>
      <c r="O308" s="38">
        <v>5012.41</v>
      </c>
      <c r="P308" s="39">
        <v>0</v>
      </c>
      <c r="Q308" s="37">
        <v>0</v>
      </c>
      <c r="R308" s="38">
        <v>0</v>
      </c>
    </row>
    <row r="309" spans="1:18" ht="12.75">
      <c r="A309" s="35" t="s">
        <v>511</v>
      </c>
      <c r="B309" s="35">
        <v>276</v>
      </c>
      <c r="C309" s="36">
        <v>0</v>
      </c>
      <c r="D309" s="37">
        <v>0</v>
      </c>
      <c r="E309" s="37">
        <v>0</v>
      </c>
      <c r="F309" s="37">
        <v>0</v>
      </c>
      <c r="G309" s="37">
        <v>0</v>
      </c>
      <c r="H309" s="37">
        <v>0</v>
      </c>
      <c r="I309" s="37">
        <v>0</v>
      </c>
      <c r="J309" s="38">
        <v>0</v>
      </c>
      <c r="K309" s="38">
        <v>0</v>
      </c>
      <c r="L309" s="38">
        <v>0</v>
      </c>
      <c r="M309" s="38">
        <v>0</v>
      </c>
      <c r="N309" s="38">
        <v>0</v>
      </c>
      <c r="O309" s="38">
        <v>0</v>
      </c>
      <c r="P309" s="39">
        <v>0</v>
      </c>
      <c r="Q309" s="37">
        <v>0</v>
      </c>
      <c r="R309" s="38">
        <v>0</v>
      </c>
    </row>
    <row r="310" spans="1:18" ht="12.75">
      <c r="A310" s="35" t="s">
        <v>512</v>
      </c>
      <c r="B310" s="35">
        <v>277</v>
      </c>
      <c r="C310" s="36">
        <v>15</v>
      </c>
      <c r="D310" s="37">
        <v>36.7</v>
      </c>
      <c r="E310" s="37">
        <v>32.9</v>
      </c>
      <c r="F310" s="37">
        <v>36.7</v>
      </c>
      <c r="G310" s="37">
        <v>36.7</v>
      </c>
      <c r="H310" s="37">
        <v>36.7</v>
      </c>
      <c r="I310" s="37">
        <v>38.5</v>
      </c>
      <c r="J310" s="38">
        <v>2446.67</v>
      </c>
      <c r="K310" s="38">
        <v>2193.33</v>
      </c>
      <c r="L310" s="38">
        <v>2446.67</v>
      </c>
      <c r="M310" s="38">
        <v>2446.67</v>
      </c>
      <c r="N310" s="38">
        <v>2446.67</v>
      </c>
      <c r="O310" s="38">
        <v>2566.67</v>
      </c>
      <c r="P310" s="39">
        <v>0</v>
      </c>
      <c r="Q310" s="37">
        <v>0</v>
      </c>
      <c r="R310" s="38">
        <v>0</v>
      </c>
    </row>
    <row r="311" spans="1:18" ht="25.5">
      <c r="A311" s="35" t="s">
        <v>534</v>
      </c>
      <c r="B311" s="35">
        <v>278</v>
      </c>
      <c r="C311" s="36">
        <v>330</v>
      </c>
      <c r="D311" s="37">
        <v>1029</v>
      </c>
      <c r="E311" s="37">
        <v>859</v>
      </c>
      <c r="F311" s="37">
        <v>1029.3</v>
      </c>
      <c r="G311" s="37">
        <v>1032.8</v>
      </c>
      <c r="H311" s="37">
        <v>1032.8</v>
      </c>
      <c r="I311" s="37">
        <v>1094.9</v>
      </c>
      <c r="J311" s="38">
        <v>3118.18</v>
      </c>
      <c r="K311" s="38">
        <v>2603.03</v>
      </c>
      <c r="L311" s="38">
        <v>3119.09</v>
      </c>
      <c r="M311" s="38">
        <v>3129.7</v>
      </c>
      <c r="N311" s="38">
        <v>3129.7</v>
      </c>
      <c r="O311" s="38">
        <v>3317.88</v>
      </c>
      <c r="P311" s="39">
        <v>0</v>
      </c>
      <c r="Q311" s="37">
        <v>0</v>
      </c>
      <c r="R311" s="38">
        <v>0</v>
      </c>
    </row>
    <row r="312" spans="1:18" ht="14.25" customHeight="1">
      <c r="A312" s="109" t="s">
        <v>535</v>
      </c>
      <c r="B312" s="109"/>
      <c r="C312" s="109"/>
      <c r="D312" s="109"/>
      <c r="E312" s="109"/>
      <c r="F312" s="109"/>
      <c r="G312" s="109"/>
      <c r="H312" s="109"/>
      <c r="I312" s="109"/>
      <c r="J312" s="109"/>
      <c r="K312" s="109"/>
      <c r="L312" s="109"/>
      <c r="M312" s="109"/>
      <c r="N312" s="109"/>
      <c r="O312" s="109"/>
      <c r="P312" s="40"/>
      <c r="Q312" s="41"/>
      <c r="R312" s="42"/>
    </row>
    <row r="313" spans="1:18" ht="12.75">
      <c r="A313" s="35" t="s">
        <v>536</v>
      </c>
      <c r="B313" s="35">
        <v>279</v>
      </c>
      <c r="C313" s="36">
        <v>2</v>
      </c>
      <c r="D313" s="37">
        <v>9.9</v>
      </c>
      <c r="E313" s="37">
        <v>9.4</v>
      </c>
      <c r="F313" s="37">
        <v>9.9</v>
      </c>
      <c r="G313" s="37">
        <v>9.9</v>
      </c>
      <c r="H313" s="37">
        <v>9.9</v>
      </c>
      <c r="I313" s="37">
        <v>9.9</v>
      </c>
      <c r="J313" s="38">
        <v>4966.45</v>
      </c>
      <c r="K313" s="38">
        <v>4716.14</v>
      </c>
      <c r="L313" s="38">
        <v>4966.45</v>
      </c>
      <c r="M313" s="38">
        <v>4966.45</v>
      </c>
      <c r="N313" s="38">
        <v>4966.45</v>
      </c>
      <c r="O313" s="38">
        <v>4966.45</v>
      </c>
      <c r="P313" s="39">
        <v>0</v>
      </c>
      <c r="Q313" s="37">
        <v>0</v>
      </c>
      <c r="R313" s="38">
        <v>0</v>
      </c>
    </row>
    <row r="314" spans="1:18" ht="25.5">
      <c r="A314" s="35" t="s">
        <v>523</v>
      </c>
      <c r="B314" s="35">
        <v>280</v>
      </c>
      <c r="C314" s="36">
        <v>1</v>
      </c>
      <c r="D314" s="37">
        <v>5.5</v>
      </c>
      <c r="E314" s="37">
        <v>5.3</v>
      </c>
      <c r="F314" s="37">
        <v>5.5</v>
      </c>
      <c r="G314" s="37">
        <v>5.5</v>
      </c>
      <c r="H314" s="37">
        <v>5.5</v>
      </c>
      <c r="I314" s="37">
        <v>5.5</v>
      </c>
      <c r="J314" s="38">
        <v>5539.39</v>
      </c>
      <c r="K314" s="38">
        <v>5309.42</v>
      </c>
      <c r="L314" s="38">
        <v>5539.39</v>
      </c>
      <c r="M314" s="38">
        <v>5539.39</v>
      </c>
      <c r="N314" s="38">
        <v>5539.39</v>
      </c>
      <c r="O314" s="38">
        <v>5539.39</v>
      </c>
      <c r="P314" s="39">
        <v>0</v>
      </c>
      <c r="Q314" s="37">
        <v>0</v>
      </c>
      <c r="R314" s="38">
        <v>0</v>
      </c>
    </row>
    <row r="315" spans="1:18" ht="25.5">
      <c r="A315" s="35" t="s">
        <v>537</v>
      </c>
      <c r="B315" s="35">
        <v>2801</v>
      </c>
      <c r="C315" s="36">
        <v>1</v>
      </c>
      <c r="D315" s="37">
        <v>4.4</v>
      </c>
      <c r="E315" s="37">
        <v>4.1</v>
      </c>
      <c r="F315" s="37">
        <v>4.4</v>
      </c>
      <c r="G315" s="37">
        <v>4.4</v>
      </c>
      <c r="H315" s="37">
        <v>4.4</v>
      </c>
      <c r="I315" s="37">
        <v>4.4</v>
      </c>
      <c r="J315" s="38">
        <v>4393.51</v>
      </c>
      <c r="K315" s="38">
        <v>4122.86</v>
      </c>
      <c r="L315" s="38">
        <v>4393.51</v>
      </c>
      <c r="M315" s="38">
        <v>4393.51</v>
      </c>
      <c r="N315" s="38">
        <v>4393.51</v>
      </c>
      <c r="O315" s="38">
        <v>4393.51</v>
      </c>
      <c r="P315" s="39">
        <v>0</v>
      </c>
      <c r="Q315" s="37">
        <v>0</v>
      </c>
      <c r="R315" s="38">
        <v>0</v>
      </c>
    </row>
    <row r="316" spans="1:18" ht="26.25">
      <c r="A316" s="55" t="s">
        <v>363</v>
      </c>
      <c r="B316" s="35">
        <v>2802</v>
      </c>
      <c r="C316" s="36">
        <v>0</v>
      </c>
      <c r="D316" s="37">
        <v>0</v>
      </c>
      <c r="E316" s="37">
        <v>0</v>
      </c>
      <c r="F316" s="37">
        <v>0</v>
      </c>
      <c r="G316" s="37">
        <v>0</v>
      </c>
      <c r="H316" s="37">
        <v>0</v>
      </c>
      <c r="I316" s="37">
        <v>0</v>
      </c>
      <c r="J316" s="38">
        <v>0</v>
      </c>
      <c r="K316" s="38">
        <v>0</v>
      </c>
      <c r="L316" s="38">
        <v>0</v>
      </c>
      <c r="M316" s="38">
        <v>0</v>
      </c>
      <c r="N316" s="38">
        <v>0</v>
      </c>
      <c r="O316" s="38">
        <v>0</v>
      </c>
      <c r="P316" s="39">
        <v>0</v>
      </c>
      <c r="Q316" s="37">
        <v>0</v>
      </c>
      <c r="R316" s="38">
        <v>0</v>
      </c>
    </row>
    <row r="317" spans="1:18" ht="12.75">
      <c r="A317" s="49" t="s">
        <v>364</v>
      </c>
      <c r="B317" s="35">
        <v>2803</v>
      </c>
      <c r="C317" s="36">
        <v>1</v>
      </c>
      <c r="D317" s="37">
        <v>4.4</v>
      </c>
      <c r="E317" s="37">
        <v>4.1</v>
      </c>
      <c r="F317" s="37">
        <v>4.4</v>
      </c>
      <c r="G317" s="37">
        <v>4.4</v>
      </c>
      <c r="H317" s="37">
        <v>4.4</v>
      </c>
      <c r="I317" s="37">
        <v>4.4</v>
      </c>
      <c r="J317" s="38">
        <v>4393.51</v>
      </c>
      <c r="K317" s="38">
        <v>4122.86</v>
      </c>
      <c r="L317" s="38">
        <v>4393.51</v>
      </c>
      <c r="M317" s="38">
        <v>4393.51</v>
      </c>
      <c r="N317" s="38">
        <v>4393.51</v>
      </c>
      <c r="O317" s="38">
        <v>4393.51</v>
      </c>
      <c r="P317" s="39">
        <v>0</v>
      </c>
      <c r="Q317" s="37">
        <v>0</v>
      </c>
      <c r="R317" s="38">
        <v>0</v>
      </c>
    </row>
    <row r="318" spans="1:18" ht="38.25">
      <c r="A318" s="35" t="s">
        <v>538</v>
      </c>
      <c r="B318" s="35">
        <v>2804</v>
      </c>
      <c r="C318" s="36">
        <v>1</v>
      </c>
      <c r="D318" s="37">
        <v>4.4</v>
      </c>
      <c r="E318" s="37">
        <v>4.1</v>
      </c>
      <c r="F318" s="37">
        <v>4.4</v>
      </c>
      <c r="G318" s="37">
        <v>4.4</v>
      </c>
      <c r="H318" s="37">
        <v>4.4</v>
      </c>
      <c r="I318" s="37">
        <v>4.4</v>
      </c>
      <c r="J318" s="38">
        <v>4393.51</v>
      </c>
      <c r="K318" s="38">
        <v>4122.86</v>
      </c>
      <c r="L318" s="38">
        <v>4393.51</v>
      </c>
      <c r="M318" s="38">
        <v>4393.51</v>
      </c>
      <c r="N318" s="38">
        <v>4393.51</v>
      </c>
      <c r="O318" s="38">
        <v>4393.51</v>
      </c>
      <c r="P318" s="39">
        <v>0</v>
      </c>
      <c r="Q318" s="37">
        <v>0</v>
      </c>
      <c r="R318" s="38">
        <v>0</v>
      </c>
    </row>
    <row r="319" spans="1:18" ht="12.75">
      <c r="A319" s="35" t="s">
        <v>511</v>
      </c>
      <c r="B319" s="35">
        <v>2805</v>
      </c>
      <c r="C319" s="36">
        <v>0</v>
      </c>
      <c r="D319" s="37">
        <v>0</v>
      </c>
      <c r="E319" s="37">
        <v>0</v>
      </c>
      <c r="F319" s="37">
        <v>0</v>
      </c>
      <c r="G319" s="37">
        <v>0</v>
      </c>
      <c r="H319" s="37">
        <v>0</v>
      </c>
      <c r="I319" s="37">
        <v>0</v>
      </c>
      <c r="J319" s="38">
        <v>0</v>
      </c>
      <c r="K319" s="38">
        <v>0</v>
      </c>
      <c r="L319" s="38">
        <v>0</v>
      </c>
      <c r="M319" s="38">
        <v>0</v>
      </c>
      <c r="N319" s="38">
        <v>0</v>
      </c>
      <c r="O319" s="38">
        <v>0</v>
      </c>
      <c r="P319" s="39">
        <v>0</v>
      </c>
      <c r="Q319" s="37">
        <v>0</v>
      </c>
      <c r="R319" s="38">
        <v>0</v>
      </c>
    </row>
    <row r="320" spans="1:18" ht="12.75">
      <c r="A320" s="35" t="s">
        <v>512</v>
      </c>
      <c r="B320" s="35">
        <v>281</v>
      </c>
      <c r="C320" s="36">
        <v>0</v>
      </c>
      <c r="D320" s="37">
        <v>0</v>
      </c>
      <c r="E320" s="37">
        <v>0</v>
      </c>
      <c r="F320" s="37">
        <v>0</v>
      </c>
      <c r="G320" s="37">
        <v>0</v>
      </c>
      <c r="H320" s="37">
        <v>0</v>
      </c>
      <c r="I320" s="37">
        <v>0</v>
      </c>
      <c r="J320" s="38">
        <v>0</v>
      </c>
      <c r="K320" s="38">
        <v>0</v>
      </c>
      <c r="L320" s="38">
        <v>0</v>
      </c>
      <c r="M320" s="38">
        <v>0</v>
      </c>
      <c r="N320" s="38">
        <v>0</v>
      </c>
      <c r="O320" s="38">
        <v>0</v>
      </c>
      <c r="P320" s="39">
        <v>0</v>
      </c>
      <c r="Q320" s="37">
        <v>0</v>
      </c>
      <c r="R320" s="38">
        <v>0</v>
      </c>
    </row>
    <row r="321" spans="1:18" ht="14.25" customHeight="1">
      <c r="A321" s="109" t="s">
        <v>539</v>
      </c>
      <c r="B321" s="109"/>
      <c r="C321" s="109"/>
      <c r="D321" s="109"/>
      <c r="E321" s="109"/>
      <c r="F321" s="109"/>
      <c r="G321" s="109"/>
      <c r="H321" s="109"/>
      <c r="I321" s="109"/>
      <c r="J321" s="109"/>
      <c r="K321" s="109"/>
      <c r="L321" s="109"/>
      <c r="M321" s="109"/>
      <c r="N321" s="109"/>
      <c r="O321" s="109"/>
      <c r="P321" s="40"/>
      <c r="Q321" s="41"/>
      <c r="R321" s="42"/>
    </row>
    <row r="322" spans="1:18" ht="12.75">
      <c r="A322" s="35" t="s">
        <v>540</v>
      </c>
      <c r="B322" s="35">
        <v>282</v>
      </c>
      <c r="C322" s="36">
        <v>18</v>
      </c>
      <c r="D322" s="37">
        <v>54.9</v>
      </c>
      <c r="E322" s="37">
        <v>48.4</v>
      </c>
      <c r="F322" s="37">
        <v>56.5</v>
      </c>
      <c r="G322" s="37">
        <v>56.5</v>
      </c>
      <c r="H322" s="37">
        <v>56.5</v>
      </c>
      <c r="I322" s="37">
        <v>59.1</v>
      </c>
      <c r="J322" s="38">
        <v>3050</v>
      </c>
      <c r="K322" s="38">
        <v>2688.89</v>
      </c>
      <c r="L322" s="38">
        <v>3138.89</v>
      </c>
      <c r="M322" s="38">
        <v>3138.89</v>
      </c>
      <c r="N322" s="38">
        <v>3138.89</v>
      </c>
      <c r="O322" s="38">
        <v>3283.33</v>
      </c>
      <c r="P322" s="39">
        <v>0</v>
      </c>
      <c r="Q322" s="37">
        <v>0</v>
      </c>
      <c r="R322" s="38">
        <v>0</v>
      </c>
    </row>
    <row r="323" spans="1:18" ht="25.5">
      <c r="A323" s="35" t="s">
        <v>523</v>
      </c>
      <c r="B323" s="35">
        <v>283</v>
      </c>
      <c r="C323" s="36">
        <v>14</v>
      </c>
      <c r="D323" s="37">
        <v>42.9</v>
      </c>
      <c r="E323" s="37">
        <v>36.8</v>
      </c>
      <c r="F323" s="37">
        <v>44.4</v>
      </c>
      <c r="G323" s="37">
        <v>44.4</v>
      </c>
      <c r="H323" s="37">
        <v>44.4</v>
      </c>
      <c r="I323" s="37">
        <v>46.4</v>
      </c>
      <c r="J323" s="38">
        <v>3064.29</v>
      </c>
      <c r="K323" s="38">
        <v>2628.57</v>
      </c>
      <c r="L323" s="38">
        <v>3171.43</v>
      </c>
      <c r="M323" s="38">
        <v>3171.43</v>
      </c>
      <c r="N323" s="38">
        <v>3171.43</v>
      </c>
      <c r="O323" s="38">
        <v>3314.29</v>
      </c>
      <c r="P323" s="39">
        <v>0</v>
      </c>
      <c r="Q323" s="37">
        <v>0</v>
      </c>
      <c r="R323" s="38">
        <v>0</v>
      </c>
    </row>
    <row r="324" spans="1:18" ht="25.5">
      <c r="A324" s="35" t="s">
        <v>541</v>
      </c>
      <c r="B324" s="35">
        <v>284</v>
      </c>
      <c r="C324" s="36">
        <v>3</v>
      </c>
      <c r="D324" s="37">
        <v>8.7</v>
      </c>
      <c r="E324" s="37">
        <v>8.5</v>
      </c>
      <c r="F324" s="37">
        <v>8.7</v>
      </c>
      <c r="G324" s="37">
        <v>8.7</v>
      </c>
      <c r="H324" s="37">
        <v>8.7</v>
      </c>
      <c r="I324" s="37">
        <v>8.8</v>
      </c>
      <c r="J324" s="38">
        <v>2901.6</v>
      </c>
      <c r="K324" s="38">
        <v>2825.45</v>
      </c>
      <c r="L324" s="38">
        <v>2901.6</v>
      </c>
      <c r="M324" s="38">
        <v>2901.6</v>
      </c>
      <c r="N324" s="38">
        <v>2901.6</v>
      </c>
      <c r="O324" s="38">
        <v>2925.96</v>
      </c>
      <c r="P324" s="39">
        <v>0</v>
      </c>
      <c r="Q324" s="37">
        <v>0</v>
      </c>
      <c r="R324" s="38">
        <v>0</v>
      </c>
    </row>
    <row r="325" spans="1:18" ht="26.25">
      <c r="A325" s="55" t="s">
        <v>363</v>
      </c>
      <c r="B325" s="35">
        <v>285</v>
      </c>
      <c r="C325" s="36">
        <v>0</v>
      </c>
      <c r="D325" s="37">
        <v>0</v>
      </c>
      <c r="E325" s="37">
        <v>0</v>
      </c>
      <c r="F325" s="37">
        <v>0</v>
      </c>
      <c r="G325" s="37">
        <v>0</v>
      </c>
      <c r="H325" s="37">
        <v>0</v>
      </c>
      <c r="I325" s="37">
        <v>0</v>
      </c>
      <c r="J325" s="38">
        <v>0</v>
      </c>
      <c r="K325" s="38">
        <v>0</v>
      </c>
      <c r="L325" s="38">
        <v>0</v>
      </c>
      <c r="M325" s="38">
        <v>0</v>
      </c>
      <c r="N325" s="38">
        <v>0</v>
      </c>
      <c r="O325" s="38">
        <v>0</v>
      </c>
      <c r="P325" s="39">
        <v>0</v>
      </c>
      <c r="Q325" s="37">
        <v>0</v>
      </c>
      <c r="R325" s="38">
        <v>0</v>
      </c>
    </row>
    <row r="326" spans="1:18" ht="12.75">
      <c r="A326" s="49" t="s">
        <v>364</v>
      </c>
      <c r="B326" s="35">
        <v>286</v>
      </c>
      <c r="C326" s="36">
        <v>1</v>
      </c>
      <c r="D326" s="37">
        <v>2.7</v>
      </c>
      <c r="E326" s="37">
        <v>2.7</v>
      </c>
      <c r="F326" s="37">
        <v>2.7</v>
      </c>
      <c r="G326" s="37">
        <v>2.7</v>
      </c>
      <c r="H326" s="37">
        <v>2.7</v>
      </c>
      <c r="I326" s="37">
        <v>2.8</v>
      </c>
      <c r="J326" s="38">
        <v>2762.41</v>
      </c>
      <c r="K326" s="38">
        <v>2650.96</v>
      </c>
      <c r="L326" s="38">
        <v>2762.41</v>
      </c>
      <c r="M326" s="38">
        <v>2762.41</v>
      </c>
      <c r="N326" s="38">
        <v>2762.41</v>
      </c>
      <c r="O326" s="38">
        <v>2835.48</v>
      </c>
      <c r="P326" s="39">
        <v>0</v>
      </c>
      <c r="Q326" s="37">
        <v>0</v>
      </c>
      <c r="R326" s="38">
        <v>0</v>
      </c>
    </row>
    <row r="327" spans="1:18" ht="12.75">
      <c r="A327" s="49" t="s">
        <v>542</v>
      </c>
      <c r="B327" s="35">
        <v>287</v>
      </c>
      <c r="C327" s="36">
        <v>2</v>
      </c>
      <c r="D327" s="37">
        <v>6</v>
      </c>
      <c r="E327" s="37">
        <v>5.8</v>
      </c>
      <c r="F327" s="37">
        <v>6</v>
      </c>
      <c r="G327" s="37">
        <v>6</v>
      </c>
      <c r="H327" s="37">
        <v>6</v>
      </c>
      <c r="I327" s="37">
        <v>6</v>
      </c>
      <c r="J327" s="38">
        <v>2971.2</v>
      </c>
      <c r="K327" s="38">
        <v>2912.7</v>
      </c>
      <c r="L327" s="38">
        <v>2971.2</v>
      </c>
      <c r="M327" s="38">
        <v>2971.2</v>
      </c>
      <c r="N327" s="38">
        <v>2971.2</v>
      </c>
      <c r="O327" s="38">
        <v>2971.2</v>
      </c>
      <c r="P327" s="39">
        <v>0</v>
      </c>
      <c r="Q327" s="37">
        <v>0</v>
      </c>
      <c r="R327" s="38">
        <v>0</v>
      </c>
    </row>
    <row r="328" spans="1:18" ht="38.25">
      <c r="A328" s="35" t="s">
        <v>543</v>
      </c>
      <c r="B328" s="35">
        <v>288</v>
      </c>
      <c r="C328" s="36">
        <v>3</v>
      </c>
      <c r="D328" s="37">
        <v>8.7</v>
      </c>
      <c r="E328" s="37">
        <v>8.5</v>
      </c>
      <c r="F328" s="37">
        <v>8.7</v>
      </c>
      <c r="G328" s="37">
        <v>8.7</v>
      </c>
      <c r="H328" s="37">
        <v>8.7</v>
      </c>
      <c r="I328" s="37">
        <v>8.8</v>
      </c>
      <c r="J328" s="38">
        <v>2901.6</v>
      </c>
      <c r="K328" s="38">
        <v>2825.45</v>
      </c>
      <c r="L328" s="38">
        <v>2901.6</v>
      </c>
      <c r="M328" s="38">
        <v>2901.6</v>
      </c>
      <c r="N328" s="38">
        <v>2901.6</v>
      </c>
      <c r="O328" s="38">
        <v>2925.96</v>
      </c>
      <c r="P328" s="39">
        <v>0</v>
      </c>
      <c r="Q328" s="37">
        <v>0</v>
      </c>
      <c r="R328" s="38">
        <v>0</v>
      </c>
    </row>
    <row r="329" spans="1:18" ht="12.75">
      <c r="A329" s="35" t="s">
        <v>511</v>
      </c>
      <c r="B329" s="35">
        <v>289</v>
      </c>
      <c r="C329" s="36">
        <v>0</v>
      </c>
      <c r="D329" s="37">
        <v>0</v>
      </c>
      <c r="E329" s="37">
        <v>0</v>
      </c>
      <c r="F329" s="37">
        <v>0</v>
      </c>
      <c r="G329" s="37">
        <v>0</v>
      </c>
      <c r="H329" s="37">
        <v>0</v>
      </c>
      <c r="I329" s="37">
        <v>0</v>
      </c>
      <c r="J329" s="38">
        <v>0</v>
      </c>
      <c r="K329" s="38">
        <v>0</v>
      </c>
      <c r="L329" s="38">
        <v>0</v>
      </c>
      <c r="M329" s="38">
        <v>0</v>
      </c>
      <c r="N329" s="38">
        <v>0</v>
      </c>
      <c r="O329" s="38">
        <v>0</v>
      </c>
      <c r="P329" s="39">
        <v>0</v>
      </c>
      <c r="Q329" s="37">
        <v>0</v>
      </c>
      <c r="R329" s="38">
        <v>0</v>
      </c>
    </row>
    <row r="330" spans="1:18" ht="12.75">
      <c r="A330" s="35" t="s">
        <v>512</v>
      </c>
      <c r="B330" s="35">
        <v>290</v>
      </c>
      <c r="C330" s="36">
        <v>1</v>
      </c>
      <c r="D330" s="37">
        <v>3.3</v>
      </c>
      <c r="E330" s="37">
        <v>3.1</v>
      </c>
      <c r="F330" s="37">
        <v>3.4</v>
      </c>
      <c r="G330" s="37">
        <v>3.4</v>
      </c>
      <c r="H330" s="37">
        <v>3.4</v>
      </c>
      <c r="I330" s="37">
        <v>3.9</v>
      </c>
      <c r="J330" s="38">
        <v>3316.21</v>
      </c>
      <c r="K330" s="38">
        <v>3125.95</v>
      </c>
      <c r="L330" s="38">
        <v>3416.21</v>
      </c>
      <c r="M330" s="38">
        <v>3416.21</v>
      </c>
      <c r="N330" s="38">
        <v>3416.21</v>
      </c>
      <c r="O330" s="38">
        <v>3927.45</v>
      </c>
      <c r="P330" s="39">
        <v>0</v>
      </c>
      <c r="Q330" s="37">
        <v>0</v>
      </c>
      <c r="R330" s="38">
        <v>0</v>
      </c>
    </row>
    <row r="331" spans="1:18" ht="14.25" customHeight="1">
      <c r="A331" s="109" t="s">
        <v>544</v>
      </c>
      <c r="B331" s="109"/>
      <c r="C331" s="109"/>
      <c r="D331" s="109"/>
      <c r="E331" s="109"/>
      <c r="F331" s="109"/>
      <c r="G331" s="109"/>
      <c r="H331" s="109"/>
      <c r="I331" s="109"/>
      <c r="J331" s="109"/>
      <c r="K331" s="109"/>
      <c r="L331" s="109"/>
      <c r="M331" s="109"/>
      <c r="N331" s="109"/>
      <c r="O331" s="109"/>
      <c r="P331" s="40"/>
      <c r="Q331" s="41"/>
      <c r="R331" s="42"/>
    </row>
    <row r="332" spans="1:18" ht="25.5">
      <c r="A332" s="35" t="s">
        <v>545</v>
      </c>
      <c r="B332" s="35">
        <v>291</v>
      </c>
      <c r="C332" s="36">
        <v>174</v>
      </c>
      <c r="D332" s="37">
        <v>2532.8</v>
      </c>
      <c r="E332" s="37">
        <v>2496.3</v>
      </c>
      <c r="F332" s="37">
        <v>2533.6</v>
      </c>
      <c r="G332" s="37">
        <v>2533.6</v>
      </c>
      <c r="H332" s="37">
        <v>2533.6</v>
      </c>
      <c r="I332" s="37">
        <v>2539.2</v>
      </c>
      <c r="J332" s="38">
        <v>14556.32</v>
      </c>
      <c r="K332" s="38">
        <v>14346.55</v>
      </c>
      <c r="L332" s="38">
        <v>14560.92</v>
      </c>
      <c r="M332" s="38">
        <v>14560.92</v>
      </c>
      <c r="N332" s="38">
        <v>14560.92</v>
      </c>
      <c r="O332" s="38">
        <v>14593.1</v>
      </c>
      <c r="P332" s="39">
        <v>8</v>
      </c>
      <c r="Q332" s="37">
        <v>90.3</v>
      </c>
      <c r="R332" s="38">
        <v>11287.5</v>
      </c>
    </row>
    <row r="333" spans="1:18" ht="25.5">
      <c r="A333" s="35" t="s">
        <v>546</v>
      </c>
      <c r="B333" s="35">
        <v>292</v>
      </c>
      <c r="C333" s="36">
        <v>136</v>
      </c>
      <c r="D333" s="37">
        <v>2109.5</v>
      </c>
      <c r="E333" s="37">
        <v>2083.6</v>
      </c>
      <c r="F333" s="37">
        <v>2110.3</v>
      </c>
      <c r="G333" s="37">
        <v>2110.3</v>
      </c>
      <c r="H333" s="37">
        <v>2110.3</v>
      </c>
      <c r="I333" s="37">
        <v>2111.4</v>
      </c>
      <c r="J333" s="38">
        <v>15511.03</v>
      </c>
      <c r="K333" s="38">
        <v>15320.59</v>
      </c>
      <c r="L333" s="38">
        <v>15516.91</v>
      </c>
      <c r="M333" s="38">
        <v>15516.91</v>
      </c>
      <c r="N333" s="38">
        <v>15516.91</v>
      </c>
      <c r="O333" s="38">
        <v>15525</v>
      </c>
      <c r="P333" s="39">
        <v>6</v>
      </c>
      <c r="Q333" s="37">
        <v>54.9</v>
      </c>
      <c r="R333" s="38">
        <v>9150</v>
      </c>
    </row>
    <row r="334" spans="1:18" ht="12.75">
      <c r="A334" s="35" t="s">
        <v>547</v>
      </c>
      <c r="B334" s="35">
        <v>293</v>
      </c>
      <c r="C334" s="36">
        <v>13</v>
      </c>
      <c r="D334" s="37">
        <v>181.1</v>
      </c>
      <c r="E334" s="37">
        <v>178.1</v>
      </c>
      <c r="F334" s="37">
        <v>181.1</v>
      </c>
      <c r="G334" s="37">
        <v>181.1</v>
      </c>
      <c r="H334" s="37">
        <v>181.1</v>
      </c>
      <c r="I334" s="37">
        <v>181.7</v>
      </c>
      <c r="J334" s="38">
        <v>13930.77</v>
      </c>
      <c r="K334" s="38">
        <v>13700</v>
      </c>
      <c r="L334" s="38">
        <v>13930.77</v>
      </c>
      <c r="M334" s="38">
        <v>13930.77</v>
      </c>
      <c r="N334" s="38">
        <v>13930.77</v>
      </c>
      <c r="O334" s="38">
        <v>13976.92</v>
      </c>
      <c r="P334" s="39">
        <v>1</v>
      </c>
      <c r="Q334" s="37">
        <v>17.7</v>
      </c>
      <c r="R334" s="38">
        <v>17690</v>
      </c>
    </row>
    <row r="335" spans="1:18" ht="26.25">
      <c r="A335" s="55" t="s">
        <v>363</v>
      </c>
      <c r="B335" s="35">
        <v>294</v>
      </c>
      <c r="C335" s="36">
        <v>0</v>
      </c>
      <c r="D335" s="37">
        <v>0</v>
      </c>
      <c r="E335" s="37">
        <v>0</v>
      </c>
      <c r="F335" s="37">
        <v>0</v>
      </c>
      <c r="G335" s="37">
        <v>0</v>
      </c>
      <c r="H335" s="37">
        <v>0</v>
      </c>
      <c r="I335" s="37">
        <v>0</v>
      </c>
      <c r="J335" s="38">
        <v>0</v>
      </c>
      <c r="K335" s="38">
        <v>0</v>
      </c>
      <c r="L335" s="38">
        <v>0</v>
      </c>
      <c r="M335" s="38">
        <v>0</v>
      </c>
      <c r="N335" s="38">
        <v>0</v>
      </c>
      <c r="O335" s="38">
        <v>0</v>
      </c>
      <c r="P335" s="39">
        <v>0</v>
      </c>
      <c r="Q335" s="37">
        <v>0</v>
      </c>
      <c r="R335" s="38">
        <v>0</v>
      </c>
    </row>
    <row r="336" spans="1:18" ht="12.75">
      <c r="A336" s="49" t="s">
        <v>364</v>
      </c>
      <c r="B336" s="35">
        <v>295</v>
      </c>
      <c r="C336" s="36">
        <v>13</v>
      </c>
      <c r="D336" s="37">
        <v>181.1</v>
      </c>
      <c r="E336" s="37">
        <v>178.1</v>
      </c>
      <c r="F336" s="37">
        <v>181.1</v>
      </c>
      <c r="G336" s="37">
        <v>181.1</v>
      </c>
      <c r="H336" s="37">
        <v>181.1</v>
      </c>
      <c r="I336" s="37">
        <v>181.7</v>
      </c>
      <c r="J336" s="38">
        <v>13930.77</v>
      </c>
      <c r="K336" s="38">
        <v>13700</v>
      </c>
      <c r="L336" s="38">
        <v>13930.77</v>
      </c>
      <c r="M336" s="38">
        <v>13930.77</v>
      </c>
      <c r="N336" s="38">
        <v>13930.77</v>
      </c>
      <c r="O336" s="38">
        <v>13976.92</v>
      </c>
      <c r="P336" s="39">
        <v>1</v>
      </c>
      <c r="Q336" s="37">
        <v>17.7</v>
      </c>
      <c r="R336" s="38">
        <v>17690</v>
      </c>
    </row>
    <row r="337" spans="1:18" ht="38.25">
      <c r="A337" s="35" t="s">
        <v>548</v>
      </c>
      <c r="B337" s="35">
        <v>296</v>
      </c>
      <c r="C337" s="36">
        <v>13</v>
      </c>
      <c r="D337" s="37">
        <v>181.1</v>
      </c>
      <c r="E337" s="37">
        <v>178.1</v>
      </c>
      <c r="F337" s="37">
        <v>181.1</v>
      </c>
      <c r="G337" s="37">
        <v>181.1</v>
      </c>
      <c r="H337" s="37">
        <v>181.1</v>
      </c>
      <c r="I337" s="37">
        <v>181.7</v>
      </c>
      <c r="J337" s="38">
        <v>13930.77</v>
      </c>
      <c r="K337" s="38">
        <v>13700</v>
      </c>
      <c r="L337" s="38">
        <v>13930.77</v>
      </c>
      <c r="M337" s="38">
        <v>13930.77</v>
      </c>
      <c r="N337" s="38">
        <v>13930.77</v>
      </c>
      <c r="O337" s="38">
        <v>13976.92</v>
      </c>
      <c r="P337" s="39">
        <v>1</v>
      </c>
      <c r="Q337" s="37">
        <v>17.7</v>
      </c>
      <c r="R337" s="38">
        <v>17690</v>
      </c>
    </row>
    <row r="338" spans="1:18" ht="12.75">
      <c r="A338" s="35" t="s">
        <v>511</v>
      </c>
      <c r="B338" s="35">
        <v>297</v>
      </c>
      <c r="C338" s="36">
        <v>0</v>
      </c>
      <c r="D338" s="37">
        <v>0</v>
      </c>
      <c r="E338" s="37">
        <v>0</v>
      </c>
      <c r="F338" s="37">
        <v>0</v>
      </c>
      <c r="G338" s="37">
        <v>0</v>
      </c>
      <c r="H338" s="37">
        <v>0</v>
      </c>
      <c r="I338" s="37">
        <v>0</v>
      </c>
      <c r="J338" s="38">
        <v>0</v>
      </c>
      <c r="K338" s="38">
        <v>0</v>
      </c>
      <c r="L338" s="38">
        <v>0</v>
      </c>
      <c r="M338" s="38">
        <v>0</v>
      </c>
      <c r="N338" s="38">
        <v>0</v>
      </c>
      <c r="O338" s="38">
        <v>0</v>
      </c>
      <c r="P338" s="39">
        <v>0</v>
      </c>
      <c r="Q338" s="37">
        <v>0</v>
      </c>
      <c r="R338" s="38">
        <v>0</v>
      </c>
    </row>
    <row r="339" spans="1:18" ht="12.75">
      <c r="A339" s="35" t="s">
        <v>512</v>
      </c>
      <c r="B339" s="35">
        <v>298</v>
      </c>
      <c r="C339" s="36">
        <v>25</v>
      </c>
      <c r="D339" s="37">
        <v>242.2</v>
      </c>
      <c r="E339" s="37">
        <v>234.6</v>
      </c>
      <c r="F339" s="37">
        <v>242.2</v>
      </c>
      <c r="G339" s="37">
        <v>242.2</v>
      </c>
      <c r="H339" s="37">
        <v>242.2</v>
      </c>
      <c r="I339" s="37">
        <v>246.1</v>
      </c>
      <c r="J339" s="38">
        <v>9688</v>
      </c>
      <c r="K339" s="38">
        <v>9384</v>
      </c>
      <c r="L339" s="38">
        <v>9688</v>
      </c>
      <c r="M339" s="38">
        <v>9688</v>
      </c>
      <c r="N339" s="38">
        <v>9688</v>
      </c>
      <c r="O339" s="38">
        <v>9844</v>
      </c>
      <c r="P339" s="39">
        <v>1</v>
      </c>
      <c r="Q339" s="37">
        <v>17.7</v>
      </c>
      <c r="R339" s="38">
        <v>17690</v>
      </c>
    </row>
    <row r="340" spans="1:18" ht="14.25" customHeight="1">
      <c r="A340" s="109" t="s">
        <v>549</v>
      </c>
      <c r="B340" s="109"/>
      <c r="C340" s="109"/>
      <c r="D340" s="109"/>
      <c r="E340" s="109"/>
      <c r="F340" s="109"/>
      <c r="G340" s="109"/>
      <c r="H340" s="109"/>
      <c r="I340" s="109"/>
      <c r="J340" s="109"/>
      <c r="K340" s="109"/>
      <c r="L340" s="109"/>
      <c r="M340" s="109"/>
      <c r="N340" s="109"/>
      <c r="O340" s="109"/>
      <c r="P340" s="40"/>
      <c r="Q340" s="41"/>
      <c r="R340" s="42"/>
    </row>
    <row r="341" spans="1:18" ht="25.5">
      <c r="A341" s="35" t="s">
        <v>550</v>
      </c>
      <c r="B341" s="35">
        <v>299</v>
      </c>
      <c r="C341" s="36">
        <v>122</v>
      </c>
      <c r="D341" s="37">
        <v>8600.1</v>
      </c>
      <c r="E341" s="37">
        <v>8590.9</v>
      </c>
      <c r="F341" s="37">
        <v>8600.1</v>
      </c>
      <c r="G341" s="37">
        <v>8600.1</v>
      </c>
      <c r="H341" s="37">
        <v>8600.1</v>
      </c>
      <c r="I341" s="37">
        <v>8726.7</v>
      </c>
      <c r="J341" s="38">
        <v>70492.62</v>
      </c>
      <c r="K341" s="38">
        <v>70417.21</v>
      </c>
      <c r="L341" s="38">
        <v>70492.62</v>
      </c>
      <c r="M341" s="38">
        <v>70492.62</v>
      </c>
      <c r="N341" s="38">
        <v>70492.62</v>
      </c>
      <c r="O341" s="38">
        <v>71530.33</v>
      </c>
      <c r="P341" s="39">
        <v>10</v>
      </c>
      <c r="Q341" s="37">
        <v>671.6</v>
      </c>
      <c r="R341" s="38">
        <v>67164.16</v>
      </c>
    </row>
    <row r="342" spans="1:18" ht="26.25">
      <c r="A342" s="55" t="s">
        <v>551</v>
      </c>
      <c r="B342" s="35">
        <v>2991</v>
      </c>
      <c r="C342" s="36">
        <v>0</v>
      </c>
      <c r="D342" s="37">
        <v>0</v>
      </c>
      <c r="E342" s="37">
        <v>0</v>
      </c>
      <c r="F342" s="37">
        <v>0</v>
      </c>
      <c r="G342" s="37">
        <v>0</v>
      </c>
      <c r="H342" s="37">
        <v>0</v>
      </c>
      <c r="I342" s="37">
        <v>0</v>
      </c>
      <c r="J342" s="38">
        <v>0</v>
      </c>
      <c r="K342" s="38">
        <v>0</v>
      </c>
      <c r="L342" s="38">
        <v>0</v>
      </c>
      <c r="M342" s="38">
        <v>0</v>
      </c>
      <c r="N342" s="38">
        <v>0</v>
      </c>
      <c r="O342" s="38">
        <v>0</v>
      </c>
      <c r="P342" s="39">
        <v>0</v>
      </c>
      <c r="Q342" s="37">
        <v>0</v>
      </c>
      <c r="R342" s="38">
        <v>0</v>
      </c>
    </row>
    <row r="343" spans="1:18" ht="38.25">
      <c r="A343" s="49" t="s">
        <v>552</v>
      </c>
      <c r="B343" s="35">
        <v>2992</v>
      </c>
      <c r="C343" s="36">
        <v>122</v>
      </c>
      <c r="D343" s="37">
        <v>8600.1</v>
      </c>
      <c r="E343" s="37">
        <v>8590.9</v>
      </c>
      <c r="F343" s="37">
        <v>8600.1</v>
      </c>
      <c r="G343" s="37">
        <v>8600.1</v>
      </c>
      <c r="H343" s="37">
        <v>8600.1</v>
      </c>
      <c r="I343" s="37">
        <v>8726.7</v>
      </c>
      <c r="J343" s="38">
        <v>70492.62</v>
      </c>
      <c r="K343" s="38">
        <v>70417.21</v>
      </c>
      <c r="L343" s="38">
        <v>70492.62</v>
      </c>
      <c r="M343" s="38">
        <v>70492.62</v>
      </c>
      <c r="N343" s="38">
        <v>70492.62</v>
      </c>
      <c r="O343" s="38">
        <v>71530.33</v>
      </c>
      <c r="P343" s="39">
        <v>10</v>
      </c>
      <c r="Q343" s="37">
        <v>671.6</v>
      </c>
      <c r="R343" s="38">
        <v>67164.16</v>
      </c>
    </row>
    <row r="344" spans="1:18" ht="38.25">
      <c r="A344" s="49" t="s">
        <v>553</v>
      </c>
      <c r="B344" s="35">
        <v>2993</v>
      </c>
      <c r="C344" s="36">
        <v>0</v>
      </c>
      <c r="D344" s="37">
        <v>0</v>
      </c>
      <c r="E344" s="37">
        <v>0</v>
      </c>
      <c r="F344" s="37">
        <v>0</v>
      </c>
      <c r="G344" s="37">
        <v>0</v>
      </c>
      <c r="H344" s="37">
        <v>0</v>
      </c>
      <c r="I344" s="37">
        <v>0</v>
      </c>
      <c r="J344" s="38">
        <v>0</v>
      </c>
      <c r="K344" s="38">
        <v>0</v>
      </c>
      <c r="L344" s="38">
        <v>0</v>
      </c>
      <c r="M344" s="38">
        <v>0</v>
      </c>
      <c r="N344" s="38">
        <v>0</v>
      </c>
      <c r="O344" s="38">
        <v>0</v>
      </c>
      <c r="P344" s="39">
        <v>0</v>
      </c>
      <c r="Q344" s="37">
        <v>0</v>
      </c>
      <c r="R344" s="38">
        <v>0</v>
      </c>
    </row>
    <row r="345" spans="1:18" ht="14.25" customHeight="1">
      <c r="A345" s="109" t="s">
        <v>554</v>
      </c>
      <c r="B345" s="109"/>
      <c r="C345" s="109"/>
      <c r="D345" s="109"/>
      <c r="E345" s="109"/>
      <c r="F345" s="109"/>
      <c r="G345" s="109"/>
      <c r="H345" s="109"/>
      <c r="I345" s="109"/>
      <c r="J345" s="109"/>
      <c r="K345" s="109"/>
      <c r="L345" s="109"/>
      <c r="M345" s="109"/>
      <c r="N345" s="109"/>
      <c r="O345" s="109"/>
      <c r="P345" s="40"/>
      <c r="Q345" s="41"/>
      <c r="R345" s="42"/>
    </row>
    <row r="346" spans="1:18" ht="12.75">
      <c r="A346" s="61" t="s">
        <v>555</v>
      </c>
      <c r="B346" s="35">
        <v>300</v>
      </c>
      <c r="C346" s="62">
        <v>0</v>
      </c>
      <c r="D346" s="63">
        <v>0</v>
      </c>
      <c r="E346" s="63">
        <v>0</v>
      </c>
      <c r="F346" s="63">
        <v>0</v>
      </c>
      <c r="G346" s="63">
        <v>0</v>
      </c>
      <c r="H346" s="63">
        <v>0</v>
      </c>
      <c r="I346" s="63">
        <v>0</v>
      </c>
      <c r="J346" s="64">
        <v>0</v>
      </c>
      <c r="K346" s="64">
        <v>0</v>
      </c>
      <c r="L346" s="64">
        <v>0</v>
      </c>
      <c r="M346" s="64">
        <v>0</v>
      </c>
      <c r="N346" s="64">
        <v>0</v>
      </c>
      <c r="O346" s="64">
        <v>0</v>
      </c>
      <c r="P346" s="62">
        <v>0</v>
      </c>
      <c r="Q346" s="63">
        <v>0</v>
      </c>
      <c r="R346" s="64">
        <v>0</v>
      </c>
    </row>
    <row r="347" spans="1:18" ht="14.25" customHeight="1">
      <c r="A347" s="109" t="s">
        <v>556</v>
      </c>
      <c r="B347" s="109"/>
      <c r="C347" s="109"/>
      <c r="D347" s="109"/>
      <c r="E347" s="109"/>
      <c r="F347" s="109"/>
      <c r="G347" s="109"/>
      <c r="H347" s="109"/>
      <c r="I347" s="109"/>
      <c r="J347" s="109"/>
      <c r="K347" s="109"/>
      <c r="L347" s="109"/>
      <c r="M347" s="109"/>
      <c r="N347" s="109"/>
      <c r="O347" s="109"/>
      <c r="P347" s="40"/>
      <c r="Q347" s="41"/>
      <c r="R347" s="42"/>
    </row>
    <row r="348" spans="1:18" ht="25.5">
      <c r="A348" s="35" t="s">
        <v>557</v>
      </c>
      <c r="B348" s="65">
        <v>3001</v>
      </c>
      <c r="C348" s="62">
        <v>0</v>
      </c>
      <c r="D348" s="63">
        <v>0</v>
      </c>
      <c r="E348" s="63">
        <v>0</v>
      </c>
      <c r="F348" s="63">
        <v>0</v>
      </c>
      <c r="G348" s="63">
        <v>0</v>
      </c>
      <c r="H348" s="63">
        <v>0</v>
      </c>
      <c r="I348" s="63">
        <v>0</v>
      </c>
      <c r="J348" s="64">
        <v>0</v>
      </c>
      <c r="K348" s="64">
        <v>0</v>
      </c>
      <c r="L348" s="64">
        <v>0</v>
      </c>
      <c r="M348" s="64">
        <v>0</v>
      </c>
      <c r="N348" s="64">
        <v>0</v>
      </c>
      <c r="O348" s="64">
        <v>0</v>
      </c>
      <c r="P348" s="62">
        <v>0</v>
      </c>
      <c r="Q348" s="63">
        <v>0</v>
      </c>
      <c r="R348" s="64">
        <v>0</v>
      </c>
    </row>
    <row r="349" spans="1:18" ht="25.5">
      <c r="A349" s="35" t="s">
        <v>558</v>
      </c>
      <c r="B349" s="65">
        <v>3002</v>
      </c>
      <c r="C349" s="62">
        <v>0</v>
      </c>
      <c r="D349" s="63">
        <v>0</v>
      </c>
      <c r="E349" s="63">
        <v>0</v>
      </c>
      <c r="F349" s="63">
        <v>0</v>
      </c>
      <c r="G349" s="63">
        <v>0</v>
      </c>
      <c r="H349" s="63">
        <v>0</v>
      </c>
      <c r="I349" s="63">
        <v>0</v>
      </c>
      <c r="J349" s="64">
        <v>0</v>
      </c>
      <c r="K349" s="64">
        <v>0</v>
      </c>
      <c r="L349" s="64">
        <v>0</v>
      </c>
      <c r="M349" s="64">
        <v>0</v>
      </c>
      <c r="N349" s="64">
        <v>0</v>
      </c>
      <c r="O349" s="64">
        <v>0</v>
      </c>
      <c r="P349" s="62">
        <v>0</v>
      </c>
      <c r="Q349" s="63">
        <v>0</v>
      </c>
      <c r="R349" s="64">
        <v>0</v>
      </c>
    </row>
    <row r="350" spans="1:18" ht="25.5">
      <c r="A350" s="35" t="s">
        <v>559</v>
      </c>
      <c r="B350" s="65">
        <v>3003</v>
      </c>
      <c r="C350" s="62">
        <v>0</v>
      </c>
      <c r="D350" s="63">
        <v>0</v>
      </c>
      <c r="E350" s="63">
        <v>0</v>
      </c>
      <c r="F350" s="63">
        <v>0</v>
      </c>
      <c r="G350" s="63">
        <v>0</v>
      </c>
      <c r="H350" s="63">
        <v>0</v>
      </c>
      <c r="I350" s="63">
        <v>0</v>
      </c>
      <c r="J350" s="64">
        <v>0</v>
      </c>
      <c r="K350" s="64">
        <v>0</v>
      </c>
      <c r="L350" s="64">
        <v>0</v>
      </c>
      <c r="M350" s="64">
        <v>0</v>
      </c>
      <c r="N350" s="64">
        <v>0</v>
      </c>
      <c r="O350" s="64">
        <v>0</v>
      </c>
      <c r="P350" s="62">
        <v>0</v>
      </c>
      <c r="Q350" s="63">
        <v>0</v>
      </c>
      <c r="R350" s="64">
        <v>0</v>
      </c>
    </row>
    <row r="351" spans="1:18" ht="26.25">
      <c r="A351" s="55" t="s">
        <v>363</v>
      </c>
      <c r="B351" s="65">
        <v>3004</v>
      </c>
      <c r="C351" s="62">
        <v>0</v>
      </c>
      <c r="D351" s="63">
        <v>0</v>
      </c>
      <c r="E351" s="63">
        <v>0</v>
      </c>
      <c r="F351" s="63">
        <v>0</v>
      </c>
      <c r="G351" s="63">
        <v>0</v>
      </c>
      <c r="H351" s="63">
        <v>0</v>
      </c>
      <c r="I351" s="63">
        <v>0</v>
      </c>
      <c r="J351" s="64">
        <v>0</v>
      </c>
      <c r="K351" s="64">
        <v>0</v>
      </c>
      <c r="L351" s="64">
        <v>0</v>
      </c>
      <c r="M351" s="64">
        <v>0</v>
      </c>
      <c r="N351" s="64">
        <v>0</v>
      </c>
      <c r="O351" s="64">
        <v>0</v>
      </c>
      <c r="P351" s="62">
        <v>0</v>
      </c>
      <c r="Q351" s="63">
        <v>0</v>
      </c>
      <c r="R351" s="64">
        <v>0</v>
      </c>
    </row>
    <row r="352" spans="1:18" ht="12.75">
      <c r="A352" s="49" t="s">
        <v>364</v>
      </c>
      <c r="B352" s="65">
        <v>3005</v>
      </c>
      <c r="C352" s="62">
        <v>0</v>
      </c>
      <c r="D352" s="63">
        <v>0</v>
      </c>
      <c r="E352" s="63">
        <v>0</v>
      </c>
      <c r="F352" s="63">
        <v>0</v>
      </c>
      <c r="G352" s="63">
        <v>0</v>
      </c>
      <c r="H352" s="63">
        <v>0</v>
      </c>
      <c r="I352" s="63">
        <v>0</v>
      </c>
      <c r="J352" s="64">
        <v>0</v>
      </c>
      <c r="K352" s="64">
        <v>0</v>
      </c>
      <c r="L352" s="64">
        <v>0</v>
      </c>
      <c r="M352" s="64">
        <v>0</v>
      </c>
      <c r="N352" s="64">
        <v>0</v>
      </c>
      <c r="O352" s="64">
        <v>0</v>
      </c>
      <c r="P352" s="62">
        <v>0</v>
      </c>
      <c r="Q352" s="63">
        <v>0</v>
      </c>
      <c r="R352" s="64">
        <v>0</v>
      </c>
    </row>
    <row r="353" spans="1:18" ht="38.25">
      <c r="A353" s="35" t="s">
        <v>560</v>
      </c>
      <c r="B353" s="65"/>
      <c r="C353" s="62"/>
      <c r="D353" s="63"/>
      <c r="E353" s="63"/>
      <c r="F353" s="63"/>
      <c r="G353" s="63"/>
      <c r="H353" s="63"/>
      <c r="I353" s="63"/>
      <c r="J353" s="64"/>
      <c r="K353" s="64"/>
      <c r="L353" s="64"/>
      <c r="M353" s="64"/>
      <c r="N353" s="64"/>
      <c r="O353" s="64"/>
      <c r="P353" s="40"/>
      <c r="Q353" s="41"/>
      <c r="R353" s="42"/>
    </row>
    <row r="354" spans="1:18" ht="12.75">
      <c r="A354" s="35" t="s">
        <v>438</v>
      </c>
      <c r="B354" s="65">
        <v>3006</v>
      </c>
      <c r="C354" s="62">
        <v>0</v>
      </c>
      <c r="D354" s="63">
        <v>0</v>
      </c>
      <c r="E354" s="63">
        <v>0</v>
      </c>
      <c r="F354" s="63">
        <v>0</v>
      </c>
      <c r="G354" s="63">
        <v>0</v>
      </c>
      <c r="H354" s="63">
        <v>0</v>
      </c>
      <c r="I354" s="63">
        <v>0</v>
      </c>
      <c r="J354" s="64">
        <v>0</v>
      </c>
      <c r="K354" s="64">
        <v>0</v>
      </c>
      <c r="L354" s="64">
        <v>0</v>
      </c>
      <c r="M354" s="64">
        <v>0</v>
      </c>
      <c r="N354" s="64">
        <v>0</v>
      </c>
      <c r="O354" s="64">
        <v>0</v>
      </c>
      <c r="P354" s="62">
        <v>0</v>
      </c>
      <c r="Q354" s="63">
        <v>0</v>
      </c>
      <c r="R354" s="64">
        <v>0</v>
      </c>
    </row>
    <row r="355" spans="1:18" ht="12.75">
      <c r="A355" s="35" t="s">
        <v>511</v>
      </c>
      <c r="B355" s="65">
        <v>3007</v>
      </c>
      <c r="C355" s="62">
        <v>0</v>
      </c>
      <c r="D355" s="63">
        <v>0</v>
      </c>
      <c r="E355" s="63">
        <v>0</v>
      </c>
      <c r="F355" s="63">
        <v>0</v>
      </c>
      <c r="G355" s="63">
        <v>0</v>
      </c>
      <c r="H355" s="63">
        <v>0</v>
      </c>
      <c r="I355" s="63">
        <v>0</v>
      </c>
      <c r="J355" s="64">
        <v>0</v>
      </c>
      <c r="K355" s="64">
        <v>0</v>
      </c>
      <c r="L355" s="64">
        <v>0</v>
      </c>
      <c r="M355" s="64">
        <v>0</v>
      </c>
      <c r="N355" s="64">
        <v>0</v>
      </c>
      <c r="O355" s="64">
        <v>0</v>
      </c>
      <c r="P355" s="62">
        <v>0</v>
      </c>
      <c r="Q355" s="63">
        <v>0</v>
      </c>
      <c r="R355" s="64">
        <v>0</v>
      </c>
    </row>
    <row r="356" spans="1:18" ht="12.75">
      <c r="A356" s="35" t="s">
        <v>512</v>
      </c>
      <c r="B356" s="65">
        <v>3008</v>
      </c>
      <c r="C356" s="62">
        <v>0</v>
      </c>
      <c r="D356" s="63">
        <v>0</v>
      </c>
      <c r="E356" s="63">
        <v>0</v>
      </c>
      <c r="F356" s="63">
        <v>0</v>
      </c>
      <c r="G356" s="63">
        <v>0</v>
      </c>
      <c r="H356" s="63">
        <v>0</v>
      </c>
      <c r="I356" s="63">
        <v>0</v>
      </c>
      <c r="J356" s="64">
        <v>0</v>
      </c>
      <c r="K356" s="64">
        <v>0</v>
      </c>
      <c r="L356" s="64">
        <v>0</v>
      </c>
      <c r="M356" s="64">
        <v>0</v>
      </c>
      <c r="N356" s="64">
        <v>0</v>
      </c>
      <c r="O356" s="64">
        <v>0</v>
      </c>
      <c r="P356" s="62">
        <v>0</v>
      </c>
      <c r="Q356" s="63">
        <v>0</v>
      </c>
      <c r="R356" s="64">
        <v>0</v>
      </c>
    </row>
    <row r="357" spans="1:18" ht="25.5" customHeight="1">
      <c r="A357" s="109" t="s">
        <v>561</v>
      </c>
      <c r="B357" s="109"/>
      <c r="C357" s="109"/>
      <c r="D357" s="109"/>
      <c r="E357" s="109"/>
      <c r="F357" s="109"/>
      <c r="G357" s="109"/>
      <c r="H357" s="109"/>
      <c r="I357" s="109"/>
      <c r="J357" s="109"/>
      <c r="K357" s="109"/>
      <c r="L357" s="109"/>
      <c r="M357" s="109"/>
      <c r="N357" s="109"/>
      <c r="O357" s="109"/>
      <c r="P357" s="40"/>
      <c r="Q357" s="41"/>
      <c r="R357" s="42"/>
    </row>
    <row r="358" spans="1:18" ht="25.5">
      <c r="A358" s="35" t="s">
        <v>562</v>
      </c>
      <c r="B358" s="35">
        <v>301</v>
      </c>
      <c r="C358" s="36">
        <v>2809</v>
      </c>
      <c r="D358" s="37">
        <v>14018.3</v>
      </c>
      <c r="E358" s="37">
        <v>12494.1</v>
      </c>
      <c r="F358" s="37">
        <v>14018.6</v>
      </c>
      <c r="G358" s="37">
        <v>15145</v>
      </c>
      <c r="H358" s="37">
        <v>15145</v>
      </c>
      <c r="I358" s="37">
        <v>15975.5</v>
      </c>
      <c r="J358" s="38">
        <v>4990.49</v>
      </c>
      <c r="K358" s="38">
        <v>4447.88</v>
      </c>
      <c r="L358" s="38">
        <v>4990.6</v>
      </c>
      <c r="M358" s="38">
        <v>5391.6</v>
      </c>
      <c r="N358" s="38">
        <v>5391.6</v>
      </c>
      <c r="O358" s="38">
        <v>5687.26</v>
      </c>
      <c r="P358" s="39">
        <v>28</v>
      </c>
      <c r="Q358" s="37">
        <v>207.9</v>
      </c>
      <c r="R358" s="38">
        <v>7425.94</v>
      </c>
    </row>
    <row r="359" spans="1:18" ht="39">
      <c r="A359" s="55" t="s">
        <v>563</v>
      </c>
      <c r="B359" s="35">
        <v>302</v>
      </c>
      <c r="C359" s="36">
        <v>2560</v>
      </c>
      <c r="D359" s="37">
        <v>12851.8</v>
      </c>
      <c r="E359" s="37">
        <v>11432</v>
      </c>
      <c r="F359" s="37">
        <v>12851.8</v>
      </c>
      <c r="G359" s="37">
        <v>13978.2</v>
      </c>
      <c r="H359" s="37">
        <v>13978.2</v>
      </c>
      <c r="I359" s="37">
        <v>14713.9</v>
      </c>
      <c r="J359" s="38">
        <v>5020.23</v>
      </c>
      <c r="K359" s="38">
        <v>4465.63</v>
      </c>
      <c r="L359" s="38">
        <v>5020.23</v>
      </c>
      <c r="M359" s="38">
        <v>5460.23</v>
      </c>
      <c r="N359" s="38">
        <v>5460.23</v>
      </c>
      <c r="O359" s="38">
        <v>5747.62</v>
      </c>
      <c r="P359" s="39">
        <v>25</v>
      </c>
      <c r="Q359" s="37">
        <v>190.5</v>
      </c>
      <c r="R359" s="38">
        <v>7621.31</v>
      </c>
    </row>
    <row r="360" spans="1:18" ht="38.25">
      <c r="A360" s="49" t="s">
        <v>564</v>
      </c>
      <c r="B360" s="35">
        <v>303</v>
      </c>
      <c r="C360" s="36">
        <v>1351</v>
      </c>
      <c r="D360" s="37">
        <v>3456.2</v>
      </c>
      <c r="E360" s="37">
        <v>3053.3</v>
      </c>
      <c r="F360" s="37">
        <v>3456.2</v>
      </c>
      <c r="G360" s="37">
        <v>4186.6</v>
      </c>
      <c r="H360" s="37">
        <v>4186.6</v>
      </c>
      <c r="I360" s="37">
        <v>4240</v>
      </c>
      <c r="J360" s="38">
        <v>2558.25</v>
      </c>
      <c r="K360" s="38">
        <v>2260.03</v>
      </c>
      <c r="L360" s="38">
        <v>2558.25</v>
      </c>
      <c r="M360" s="38">
        <v>3098.89</v>
      </c>
      <c r="N360" s="38">
        <v>3098.89</v>
      </c>
      <c r="O360" s="38">
        <v>3138.42</v>
      </c>
      <c r="P360" s="39">
        <v>7</v>
      </c>
      <c r="Q360" s="37">
        <v>24.3</v>
      </c>
      <c r="R360" s="38">
        <v>3471.43</v>
      </c>
    </row>
    <row r="361" spans="1:18" ht="26.25">
      <c r="A361" s="55" t="s">
        <v>363</v>
      </c>
      <c r="B361" s="35">
        <v>304</v>
      </c>
      <c r="C361" s="36">
        <v>154</v>
      </c>
      <c r="D361" s="37">
        <v>1034.6</v>
      </c>
      <c r="E361" s="37">
        <v>908.7</v>
      </c>
      <c r="F361" s="37">
        <v>1034.6</v>
      </c>
      <c r="G361" s="37">
        <v>1088.3</v>
      </c>
      <c r="H361" s="37">
        <v>1088.3</v>
      </c>
      <c r="I361" s="37">
        <v>1167.2</v>
      </c>
      <c r="J361" s="38">
        <v>6718.18</v>
      </c>
      <c r="K361" s="38">
        <v>5900.65</v>
      </c>
      <c r="L361" s="38">
        <v>6718.18</v>
      </c>
      <c r="M361" s="38">
        <v>7066.88</v>
      </c>
      <c r="N361" s="38">
        <v>7066.88</v>
      </c>
      <c r="O361" s="38">
        <v>7579.22</v>
      </c>
      <c r="P361" s="39">
        <v>3</v>
      </c>
      <c r="Q361" s="37">
        <v>39</v>
      </c>
      <c r="R361" s="38">
        <v>12993.99</v>
      </c>
    </row>
    <row r="362" spans="1:18" ht="25.5">
      <c r="A362" s="49" t="s">
        <v>490</v>
      </c>
      <c r="B362" s="35">
        <v>305</v>
      </c>
      <c r="C362" s="36">
        <v>86</v>
      </c>
      <c r="D362" s="37">
        <v>275</v>
      </c>
      <c r="E362" s="37">
        <v>238.3</v>
      </c>
      <c r="F362" s="37">
        <v>275</v>
      </c>
      <c r="G362" s="37">
        <v>311.8</v>
      </c>
      <c r="H362" s="37">
        <v>311.8</v>
      </c>
      <c r="I362" s="37">
        <v>319.2</v>
      </c>
      <c r="J362" s="38">
        <v>3197.67</v>
      </c>
      <c r="K362" s="38">
        <v>2770.93</v>
      </c>
      <c r="L362" s="38">
        <v>3197.67</v>
      </c>
      <c r="M362" s="38">
        <v>3625.58</v>
      </c>
      <c r="N362" s="38">
        <v>3625.58</v>
      </c>
      <c r="O362" s="38">
        <v>3711.63</v>
      </c>
      <c r="P362" s="39">
        <v>1</v>
      </c>
      <c r="Q362" s="37">
        <v>11.5</v>
      </c>
      <c r="R362" s="38">
        <v>11498.5</v>
      </c>
    </row>
    <row r="363" spans="1:18" ht="38.25">
      <c r="A363" s="60" t="s">
        <v>565</v>
      </c>
      <c r="B363" s="60">
        <v>3051</v>
      </c>
      <c r="C363" s="36">
        <v>0</v>
      </c>
      <c r="D363" s="37">
        <v>0</v>
      </c>
      <c r="E363" s="37">
        <v>0</v>
      </c>
      <c r="F363" s="37">
        <v>0</v>
      </c>
      <c r="G363" s="37">
        <v>0</v>
      </c>
      <c r="H363" s="37">
        <v>0</v>
      </c>
      <c r="I363" s="37">
        <v>0</v>
      </c>
      <c r="J363" s="38">
        <v>0</v>
      </c>
      <c r="K363" s="38">
        <v>0</v>
      </c>
      <c r="L363" s="38">
        <v>0</v>
      </c>
      <c r="M363" s="38">
        <v>0</v>
      </c>
      <c r="N363" s="38">
        <v>0</v>
      </c>
      <c r="O363" s="38">
        <v>0</v>
      </c>
      <c r="P363" s="39">
        <v>0</v>
      </c>
      <c r="Q363" s="37">
        <v>0</v>
      </c>
      <c r="R363" s="38">
        <v>0</v>
      </c>
    </row>
    <row r="364" spans="1:18" ht="12.75">
      <c r="A364" s="66" t="s">
        <v>364</v>
      </c>
      <c r="B364" s="46">
        <v>306</v>
      </c>
      <c r="C364" s="36">
        <v>1089</v>
      </c>
      <c r="D364" s="37">
        <v>6500.1</v>
      </c>
      <c r="E364" s="37">
        <v>5796.8</v>
      </c>
      <c r="F364" s="37">
        <v>6500.1</v>
      </c>
      <c r="G364" s="37">
        <v>7045.7</v>
      </c>
      <c r="H364" s="37">
        <v>7045.7</v>
      </c>
      <c r="I364" s="37">
        <v>7473.2</v>
      </c>
      <c r="J364" s="38">
        <v>5968.87</v>
      </c>
      <c r="K364" s="38">
        <v>5323.05</v>
      </c>
      <c r="L364" s="38">
        <v>5968.87</v>
      </c>
      <c r="M364" s="38">
        <v>6469.88</v>
      </c>
      <c r="N364" s="38">
        <v>6469.88</v>
      </c>
      <c r="O364" s="38">
        <v>6862.44</v>
      </c>
      <c r="P364" s="39">
        <v>9</v>
      </c>
      <c r="Q364" s="37">
        <v>84.6</v>
      </c>
      <c r="R364" s="38">
        <v>9404.6</v>
      </c>
    </row>
    <row r="365" spans="1:18" ht="25.5">
      <c r="A365" s="49" t="s">
        <v>490</v>
      </c>
      <c r="B365" s="35">
        <v>307</v>
      </c>
      <c r="C365" s="36">
        <v>517</v>
      </c>
      <c r="D365" s="37">
        <v>1434.5</v>
      </c>
      <c r="E365" s="37">
        <v>1248.5</v>
      </c>
      <c r="F365" s="37">
        <v>1434.5</v>
      </c>
      <c r="G365" s="37">
        <v>1830.4</v>
      </c>
      <c r="H365" s="37">
        <v>1830.4</v>
      </c>
      <c r="I365" s="37">
        <v>1862.3</v>
      </c>
      <c r="J365" s="38">
        <v>2774.66</v>
      </c>
      <c r="K365" s="38">
        <v>2414.89</v>
      </c>
      <c r="L365" s="38">
        <v>2774.66</v>
      </c>
      <c r="M365" s="38">
        <v>3540.43</v>
      </c>
      <c r="N365" s="38">
        <v>3540.43</v>
      </c>
      <c r="O365" s="38">
        <v>3602.13</v>
      </c>
      <c r="P365" s="39">
        <v>1</v>
      </c>
      <c r="Q365" s="37">
        <v>2.4</v>
      </c>
      <c r="R365" s="38">
        <v>2439.01</v>
      </c>
    </row>
    <row r="366" spans="1:18" ht="38.25">
      <c r="A366" s="60" t="s">
        <v>566</v>
      </c>
      <c r="B366" s="60">
        <v>3071</v>
      </c>
      <c r="C366" s="36">
        <v>169</v>
      </c>
      <c r="D366" s="37">
        <v>574.9</v>
      </c>
      <c r="E366" s="37">
        <v>479</v>
      </c>
      <c r="F366" s="37">
        <v>574.9</v>
      </c>
      <c r="G366" s="37">
        <v>970.8</v>
      </c>
      <c r="H366" s="37">
        <v>970.8</v>
      </c>
      <c r="I366" s="37">
        <v>979.9</v>
      </c>
      <c r="J366" s="38">
        <v>3401.78</v>
      </c>
      <c r="K366" s="38">
        <v>2834.32</v>
      </c>
      <c r="L366" s="38">
        <v>3401.78</v>
      </c>
      <c r="M366" s="38">
        <v>5744.38</v>
      </c>
      <c r="N366" s="38">
        <v>5744.38</v>
      </c>
      <c r="O366" s="38">
        <v>5798.22</v>
      </c>
      <c r="P366" s="39">
        <v>0</v>
      </c>
      <c r="Q366" s="37">
        <v>0</v>
      </c>
      <c r="R366" s="38">
        <v>0</v>
      </c>
    </row>
    <row r="367" spans="1:18" ht="12.75">
      <c r="A367" s="66" t="s">
        <v>365</v>
      </c>
      <c r="B367" s="46">
        <v>308</v>
      </c>
      <c r="C367" s="36">
        <v>1317</v>
      </c>
      <c r="D367" s="37">
        <v>5317.1</v>
      </c>
      <c r="E367" s="37">
        <v>4726.5</v>
      </c>
      <c r="F367" s="37">
        <v>5317.1</v>
      </c>
      <c r="G367" s="37">
        <v>5844.2</v>
      </c>
      <c r="H367" s="37">
        <v>5844.2</v>
      </c>
      <c r="I367" s="37">
        <v>6073.5</v>
      </c>
      <c r="J367" s="38">
        <v>4037.28</v>
      </c>
      <c r="K367" s="38">
        <v>3588.84</v>
      </c>
      <c r="L367" s="38">
        <v>4037.28</v>
      </c>
      <c r="M367" s="38">
        <v>4437.51</v>
      </c>
      <c r="N367" s="38">
        <v>4437.51</v>
      </c>
      <c r="O367" s="38">
        <v>4611.62</v>
      </c>
      <c r="P367" s="39">
        <v>13</v>
      </c>
      <c r="Q367" s="37">
        <v>66.9</v>
      </c>
      <c r="R367" s="38">
        <v>5146.15</v>
      </c>
    </row>
    <row r="368" spans="1:18" ht="25.5">
      <c r="A368" s="49" t="s">
        <v>490</v>
      </c>
      <c r="B368" s="35">
        <v>309</v>
      </c>
      <c r="C368" s="36">
        <v>748</v>
      </c>
      <c r="D368" s="37">
        <v>1746.7</v>
      </c>
      <c r="E368" s="37">
        <v>1566.5</v>
      </c>
      <c r="F368" s="37">
        <v>1746.7</v>
      </c>
      <c r="G368" s="37">
        <v>2044.4</v>
      </c>
      <c r="H368" s="37">
        <v>2044.4</v>
      </c>
      <c r="I368" s="37">
        <v>2058.5</v>
      </c>
      <c r="J368" s="38">
        <v>2335.16</v>
      </c>
      <c r="K368" s="38">
        <v>2094.25</v>
      </c>
      <c r="L368" s="38">
        <v>2335.16</v>
      </c>
      <c r="M368" s="38">
        <v>2733.16</v>
      </c>
      <c r="N368" s="38">
        <v>2733.16</v>
      </c>
      <c r="O368" s="38">
        <v>2752.01</v>
      </c>
      <c r="P368" s="39">
        <v>5</v>
      </c>
      <c r="Q368" s="37">
        <v>10.4</v>
      </c>
      <c r="R368" s="38">
        <v>2080</v>
      </c>
    </row>
    <row r="369" spans="1:18" ht="38.25">
      <c r="A369" s="60" t="s">
        <v>567</v>
      </c>
      <c r="B369" s="60">
        <v>3091</v>
      </c>
      <c r="C369" s="36">
        <v>177</v>
      </c>
      <c r="D369" s="37">
        <v>533.9</v>
      </c>
      <c r="E369" s="37">
        <v>455.3</v>
      </c>
      <c r="F369" s="37">
        <v>533.9</v>
      </c>
      <c r="G369" s="37">
        <v>831</v>
      </c>
      <c r="H369" s="37">
        <v>831</v>
      </c>
      <c r="I369" s="37">
        <v>837.4</v>
      </c>
      <c r="J369" s="38">
        <v>3016.38</v>
      </c>
      <c r="K369" s="38">
        <v>2572.32</v>
      </c>
      <c r="L369" s="38">
        <v>3016.38</v>
      </c>
      <c r="M369" s="38">
        <v>4694.92</v>
      </c>
      <c r="N369" s="38">
        <v>4694.92</v>
      </c>
      <c r="O369" s="38">
        <v>4731.07</v>
      </c>
      <c r="P369" s="39">
        <v>0</v>
      </c>
      <c r="Q369" s="37">
        <v>0</v>
      </c>
      <c r="R369" s="38">
        <v>0</v>
      </c>
    </row>
    <row r="370" spans="1:18" ht="12.75">
      <c r="A370" s="66" t="s">
        <v>568</v>
      </c>
      <c r="B370" s="46">
        <v>310</v>
      </c>
      <c r="C370" s="36">
        <v>0</v>
      </c>
      <c r="D370" s="37">
        <v>0</v>
      </c>
      <c r="E370" s="37">
        <v>0</v>
      </c>
      <c r="F370" s="37">
        <v>0</v>
      </c>
      <c r="G370" s="37">
        <v>0</v>
      </c>
      <c r="H370" s="37">
        <v>0</v>
      </c>
      <c r="I370" s="37">
        <v>0</v>
      </c>
      <c r="J370" s="38">
        <v>0</v>
      </c>
      <c r="K370" s="38">
        <v>0</v>
      </c>
      <c r="L370" s="38">
        <v>0</v>
      </c>
      <c r="M370" s="38">
        <v>0</v>
      </c>
      <c r="N370" s="38">
        <v>0</v>
      </c>
      <c r="O370" s="38">
        <v>0</v>
      </c>
      <c r="P370" s="39">
        <v>0</v>
      </c>
      <c r="Q370" s="37">
        <v>0</v>
      </c>
      <c r="R370" s="38">
        <v>0</v>
      </c>
    </row>
    <row r="371" spans="1:18" ht="63.75">
      <c r="A371" s="35" t="s">
        <v>569</v>
      </c>
      <c r="B371" s="35">
        <v>311</v>
      </c>
      <c r="C371" s="36">
        <v>1229</v>
      </c>
      <c r="D371" s="37">
        <v>9958.4</v>
      </c>
      <c r="E371" s="37">
        <v>8804</v>
      </c>
      <c r="F371" s="37">
        <v>9958.4</v>
      </c>
      <c r="G371" s="37">
        <v>10757.2</v>
      </c>
      <c r="H371" s="37">
        <v>10757.2</v>
      </c>
      <c r="I371" s="37">
        <v>10820.1</v>
      </c>
      <c r="J371" s="38">
        <v>8102.85</v>
      </c>
      <c r="K371" s="38">
        <v>7163.55</v>
      </c>
      <c r="L371" s="38">
        <v>8102.85</v>
      </c>
      <c r="M371" s="38">
        <v>8752.81</v>
      </c>
      <c r="N371" s="38">
        <v>8752.81</v>
      </c>
      <c r="O371" s="38">
        <v>8803.99</v>
      </c>
      <c r="P371" s="39">
        <v>18</v>
      </c>
      <c r="Q371" s="37">
        <v>171.1</v>
      </c>
      <c r="R371" s="38">
        <v>9505.56</v>
      </c>
    </row>
    <row r="372" spans="1:18" ht="12.75">
      <c r="A372" s="35" t="s">
        <v>570</v>
      </c>
      <c r="B372" s="35">
        <v>312</v>
      </c>
      <c r="C372" s="36">
        <v>249</v>
      </c>
      <c r="D372" s="37">
        <v>1166.5</v>
      </c>
      <c r="E372" s="37">
        <v>1062.1</v>
      </c>
      <c r="F372" s="37">
        <v>1166.8</v>
      </c>
      <c r="G372" s="37">
        <v>1166.8</v>
      </c>
      <c r="H372" s="37">
        <v>1166.8</v>
      </c>
      <c r="I372" s="37">
        <v>1261.6</v>
      </c>
      <c r="J372" s="38">
        <v>4684.74</v>
      </c>
      <c r="K372" s="38">
        <v>4265.46</v>
      </c>
      <c r="L372" s="38">
        <v>4685.94</v>
      </c>
      <c r="M372" s="38">
        <v>4685.94</v>
      </c>
      <c r="N372" s="38">
        <v>4685.94</v>
      </c>
      <c r="O372" s="38">
        <v>5066.67</v>
      </c>
      <c r="P372" s="39">
        <v>3</v>
      </c>
      <c r="Q372" s="37">
        <v>17.4</v>
      </c>
      <c r="R372" s="38">
        <v>5797.81</v>
      </c>
    </row>
    <row r="373" spans="1:18" ht="25.5">
      <c r="A373" s="35" t="s">
        <v>429</v>
      </c>
      <c r="B373" s="35">
        <v>313</v>
      </c>
      <c r="C373" s="36">
        <v>243</v>
      </c>
      <c r="D373" s="37">
        <v>1138.2</v>
      </c>
      <c r="E373" s="37">
        <v>1036</v>
      </c>
      <c r="F373" s="37">
        <v>1138.5</v>
      </c>
      <c r="G373" s="37">
        <v>1138.5</v>
      </c>
      <c r="H373" s="37">
        <v>1138.5</v>
      </c>
      <c r="I373" s="37">
        <v>1233.3</v>
      </c>
      <c r="J373" s="38">
        <v>4683.95</v>
      </c>
      <c r="K373" s="38">
        <v>4263.37</v>
      </c>
      <c r="L373" s="38">
        <v>4685.19</v>
      </c>
      <c r="M373" s="38">
        <v>4685.19</v>
      </c>
      <c r="N373" s="38">
        <v>4685.19</v>
      </c>
      <c r="O373" s="38">
        <v>5075.31</v>
      </c>
      <c r="P373" s="39">
        <v>3</v>
      </c>
      <c r="Q373" s="37">
        <v>17.4</v>
      </c>
      <c r="R373" s="38">
        <v>5797.81</v>
      </c>
    </row>
    <row r="374" spans="1:18" ht="12.75">
      <c r="A374" s="35" t="s">
        <v>430</v>
      </c>
      <c r="B374" s="35">
        <v>314</v>
      </c>
      <c r="C374" s="36">
        <v>6</v>
      </c>
      <c r="D374" s="37">
        <v>28.3</v>
      </c>
      <c r="E374" s="37">
        <v>26.1</v>
      </c>
      <c r="F374" s="37">
        <v>28.3</v>
      </c>
      <c r="G374" s="37">
        <v>28.3</v>
      </c>
      <c r="H374" s="37">
        <v>28.3</v>
      </c>
      <c r="I374" s="37">
        <v>28.3</v>
      </c>
      <c r="J374" s="38">
        <v>4716.67</v>
      </c>
      <c r="K374" s="38">
        <v>4350</v>
      </c>
      <c r="L374" s="38">
        <v>4716.67</v>
      </c>
      <c r="M374" s="38">
        <v>4716.67</v>
      </c>
      <c r="N374" s="38">
        <v>4716.67</v>
      </c>
      <c r="O374" s="38">
        <v>4716.67</v>
      </c>
      <c r="P374" s="39">
        <v>0</v>
      </c>
      <c r="Q374" s="37">
        <v>0</v>
      </c>
      <c r="R374" s="38">
        <v>0</v>
      </c>
    </row>
    <row r="375" spans="1:18" ht="12.75">
      <c r="A375" s="35" t="s">
        <v>473</v>
      </c>
      <c r="B375" s="35">
        <v>315</v>
      </c>
      <c r="C375" s="36">
        <v>0</v>
      </c>
      <c r="D375" s="37">
        <v>0</v>
      </c>
      <c r="E375" s="37">
        <v>0</v>
      </c>
      <c r="F375" s="37">
        <v>0</v>
      </c>
      <c r="G375" s="37">
        <v>0</v>
      </c>
      <c r="H375" s="37">
        <v>0</v>
      </c>
      <c r="I375" s="37">
        <v>0</v>
      </c>
      <c r="J375" s="38">
        <v>0</v>
      </c>
      <c r="K375" s="38">
        <v>0</v>
      </c>
      <c r="L375" s="38">
        <v>0</v>
      </c>
      <c r="M375" s="38">
        <v>0</v>
      </c>
      <c r="N375" s="38">
        <v>0</v>
      </c>
      <c r="O375" s="38">
        <v>0</v>
      </c>
      <c r="P375" s="39">
        <v>0</v>
      </c>
      <c r="Q375" s="37">
        <v>0</v>
      </c>
      <c r="R375" s="38">
        <v>0</v>
      </c>
    </row>
    <row r="376" spans="1:18" ht="25.5">
      <c r="A376" s="35" t="s">
        <v>571</v>
      </c>
      <c r="B376" s="35">
        <v>316</v>
      </c>
      <c r="C376" s="36">
        <v>3</v>
      </c>
      <c r="D376" s="37">
        <v>4.6</v>
      </c>
      <c r="E376" s="37">
        <v>4.3</v>
      </c>
      <c r="F376" s="37">
        <v>5.3</v>
      </c>
      <c r="G376" s="37">
        <v>5.3</v>
      </c>
      <c r="H376" s="37">
        <v>5.3</v>
      </c>
      <c r="I376" s="37">
        <v>5.3</v>
      </c>
      <c r="J376" s="38">
        <v>1533.33</v>
      </c>
      <c r="K376" s="38">
        <v>1433.33</v>
      </c>
      <c r="L376" s="38">
        <v>1766.67</v>
      </c>
      <c r="M376" s="38">
        <v>1766.67</v>
      </c>
      <c r="N376" s="38">
        <v>1766.67</v>
      </c>
      <c r="O376" s="38">
        <v>1766.67</v>
      </c>
      <c r="P376" s="39">
        <v>0</v>
      </c>
      <c r="Q376" s="37">
        <v>0</v>
      </c>
      <c r="R376" s="38">
        <v>0</v>
      </c>
    </row>
    <row r="377" spans="1:18" ht="51">
      <c r="A377" s="35" t="s">
        <v>572</v>
      </c>
      <c r="B377" s="35">
        <v>317</v>
      </c>
      <c r="C377" s="36">
        <v>1921</v>
      </c>
      <c r="D377" s="37">
        <v>9521.5</v>
      </c>
      <c r="E377" s="37">
        <v>8507.5</v>
      </c>
      <c r="F377" s="37">
        <v>9528.7</v>
      </c>
      <c r="G377" s="37">
        <v>9915.8</v>
      </c>
      <c r="H377" s="37">
        <v>9915.8</v>
      </c>
      <c r="I377" s="37">
        <v>10173.8</v>
      </c>
      <c r="J377" s="38">
        <v>4956.53</v>
      </c>
      <c r="K377" s="38">
        <v>4428.68</v>
      </c>
      <c r="L377" s="38">
        <v>4960.28</v>
      </c>
      <c r="M377" s="38">
        <v>5161.79</v>
      </c>
      <c r="N377" s="38">
        <v>5161.79</v>
      </c>
      <c r="O377" s="38">
        <v>5296.1</v>
      </c>
      <c r="P377" s="39">
        <v>15</v>
      </c>
      <c r="Q377" s="37">
        <v>163.4</v>
      </c>
      <c r="R377" s="38">
        <v>10893.33</v>
      </c>
    </row>
    <row r="378" spans="1:18" ht="14.25" customHeight="1">
      <c r="A378" s="109" t="s">
        <v>573</v>
      </c>
      <c r="B378" s="109"/>
      <c r="C378" s="109"/>
      <c r="D378" s="109"/>
      <c r="E378" s="109"/>
      <c r="F378" s="109"/>
      <c r="G378" s="109"/>
      <c r="H378" s="109"/>
      <c r="I378" s="109"/>
      <c r="J378" s="109"/>
      <c r="K378" s="109"/>
      <c r="L378" s="109"/>
      <c r="M378" s="109"/>
      <c r="N378" s="109"/>
      <c r="O378" s="109"/>
      <c r="P378" s="40"/>
      <c r="Q378" s="41"/>
      <c r="R378" s="42"/>
    </row>
    <row r="379" spans="1:18" ht="38.25">
      <c r="A379" s="35" t="s">
        <v>574</v>
      </c>
      <c r="B379" s="35">
        <v>318</v>
      </c>
      <c r="C379" s="36">
        <v>28790</v>
      </c>
      <c r="D379" s="37">
        <v>86253.4</v>
      </c>
      <c r="E379" s="37">
        <v>66653.6</v>
      </c>
      <c r="F379" s="37">
        <v>88368.6</v>
      </c>
      <c r="G379" s="37">
        <v>90254.2</v>
      </c>
      <c r="H379" s="37">
        <v>90296.1</v>
      </c>
      <c r="I379" s="37">
        <v>93431.5</v>
      </c>
      <c r="J379" s="38">
        <v>2995.95</v>
      </c>
      <c r="K379" s="38">
        <v>2315.16</v>
      </c>
      <c r="L379" s="38">
        <v>3069.42</v>
      </c>
      <c r="M379" s="38">
        <v>3134.91</v>
      </c>
      <c r="N379" s="38">
        <v>3136.37</v>
      </c>
      <c r="O379" s="38">
        <v>3245.28</v>
      </c>
      <c r="P379" s="39">
        <v>416</v>
      </c>
      <c r="Q379" s="37">
        <v>1243.7</v>
      </c>
      <c r="R379" s="38">
        <v>2989.66</v>
      </c>
    </row>
    <row r="380" spans="1:18" ht="26.25">
      <c r="A380" s="55" t="s">
        <v>575</v>
      </c>
      <c r="B380" s="35">
        <v>319</v>
      </c>
      <c r="C380" s="36">
        <v>3583</v>
      </c>
      <c r="D380" s="37">
        <v>18114.3</v>
      </c>
      <c r="E380" s="37">
        <v>15751</v>
      </c>
      <c r="F380" s="37">
        <v>18186.3</v>
      </c>
      <c r="G380" s="37">
        <v>19471.2</v>
      </c>
      <c r="H380" s="37">
        <v>19477.4</v>
      </c>
      <c r="I380" s="37">
        <v>19686.9</v>
      </c>
      <c r="J380" s="38">
        <v>5055.62</v>
      </c>
      <c r="K380" s="38">
        <v>4396.04</v>
      </c>
      <c r="L380" s="38">
        <v>5075.72</v>
      </c>
      <c r="M380" s="38">
        <v>5434.33</v>
      </c>
      <c r="N380" s="38">
        <v>5436.06</v>
      </c>
      <c r="O380" s="38">
        <v>5494.53</v>
      </c>
      <c r="P380" s="39">
        <v>28</v>
      </c>
      <c r="Q380" s="37">
        <v>203.2</v>
      </c>
      <c r="R380" s="38">
        <v>7257.14</v>
      </c>
    </row>
    <row r="381" spans="1:18" ht="12.75">
      <c r="A381" s="49" t="s">
        <v>576</v>
      </c>
      <c r="B381" s="35">
        <v>320</v>
      </c>
      <c r="C381" s="36">
        <v>4135</v>
      </c>
      <c r="D381" s="37">
        <v>12908.6</v>
      </c>
      <c r="E381" s="37">
        <v>10618.2</v>
      </c>
      <c r="F381" s="37">
        <v>13303.4</v>
      </c>
      <c r="G381" s="37">
        <v>13356.8</v>
      </c>
      <c r="H381" s="37">
        <v>13371.2</v>
      </c>
      <c r="I381" s="37">
        <v>13518.1</v>
      </c>
      <c r="J381" s="38">
        <v>3121.79</v>
      </c>
      <c r="K381" s="38">
        <v>2567.88</v>
      </c>
      <c r="L381" s="38">
        <v>3217.27</v>
      </c>
      <c r="M381" s="38">
        <v>3230.18</v>
      </c>
      <c r="N381" s="38">
        <v>3233.66</v>
      </c>
      <c r="O381" s="38">
        <v>3269.19</v>
      </c>
      <c r="P381" s="39">
        <v>18</v>
      </c>
      <c r="Q381" s="37">
        <v>40.6</v>
      </c>
      <c r="R381" s="38">
        <v>2255.56</v>
      </c>
    </row>
    <row r="382" spans="1:18" ht="12.75">
      <c r="A382" s="49" t="s">
        <v>577</v>
      </c>
      <c r="B382" s="35">
        <v>321</v>
      </c>
      <c r="C382" s="36">
        <v>3036</v>
      </c>
      <c r="D382" s="37">
        <v>8586.8</v>
      </c>
      <c r="E382" s="37">
        <v>6245.5</v>
      </c>
      <c r="F382" s="37">
        <v>8824.4</v>
      </c>
      <c r="G382" s="37">
        <v>8871.2</v>
      </c>
      <c r="H382" s="37">
        <v>8877.6</v>
      </c>
      <c r="I382" s="37">
        <v>9207.8</v>
      </c>
      <c r="J382" s="38">
        <v>2828.33</v>
      </c>
      <c r="K382" s="38">
        <v>2057.15</v>
      </c>
      <c r="L382" s="38">
        <v>2906.59</v>
      </c>
      <c r="M382" s="38">
        <v>2922</v>
      </c>
      <c r="N382" s="38">
        <v>2924.11</v>
      </c>
      <c r="O382" s="38">
        <v>3032.87</v>
      </c>
      <c r="P382" s="39">
        <v>43</v>
      </c>
      <c r="Q382" s="37">
        <v>117.7</v>
      </c>
      <c r="R382" s="38">
        <v>2737.21</v>
      </c>
    </row>
    <row r="383" spans="1:18" ht="12.75">
      <c r="A383" s="49" t="s">
        <v>578</v>
      </c>
      <c r="B383" s="35">
        <v>322</v>
      </c>
      <c r="C383" s="36">
        <v>18036</v>
      </c>
      <c r="D383" s="37">
        <v>46643.7</v>
      </c>
      <c r="E383" s="37">
        <v>34038.9</v>
      </c>
      <c r="F383" s="37">
        <v>48054.5</v>
      </c>
      <c r="G383" s="37">
        <v>48555</v>
      </c>
      <c r="H383" s="37">
        <v>48569.9</v>
      </c>
      <c r="I383" s="37">
        <v>51018.7</v>
      </c>
      <c r="J383" s="38">
        <v>2586.14</v>
      </c>
      <c r="K383" s="38">
        <v>1887.28</v>
      </c>
      <c r="L383" s="38">
        <v>2664.37</v>
      </c>
      <c r="M383" s="38">
        <v>2692.12</v>
      </c>
      <c r="N383" s="38">
        <v>2692.94</v>
      </c>
      <c r="O383" s="38">
        <v>2828.71</v>
      </c>
      <c r="P383" s="39">
        <v>327</v>
      </c>
      <c r="Q383" s="37">
        <v>882.2</v>
      </c>
      <c r="R383" s="38">
        <v>2697.86</v>
      </c>
    </row>
    <row r="384" spans="1:18" ht="12.75">
      <c r="A384" s="49" t="s">
        <v>477</v>
      </c>
      <c r="B384" s="35">
        <v>323</v>
      </c>
      <c r="C384" s="36">
        <v>0</v>
      </c>
      <c r="D384" s="37">
        <v>0</v>
      </c>
      <c r="E384" s="37">
        <v>0</v>
      </c>
      <c r="F384" s="37">
        <v>0</v>
      </c>
      <c r="G384" s="37">
        <v>0</v>
      </c>
      <c r="H384" s="37">
        <v>0</v>
      </c>
      <c r="I384" s="37">
        <v>0</v>
      </c>
      <c r="J384" s="38">
        <v>0</v>
      </c>
      <c r="K384" s="38">
        <v>0</v>
      </c>
      <c r="L384" s="38">
        <v>0</v>
      </c>
      <c r="M384" s="38">
        <v>0</v>
      </c>
      <c r="N384" s="38">
        <v>0</v>
      </c>
      <c r="O384" s="38">
        <v>0</v>
      </c>
      <c r="P384" s="39">
        <v>0</v>
      </c>
      <c r="Q384" s="37">
        <v>0</v>
      </c>
      <c r="R384" s="38">
        <v>0</v>
      </c>
    </row>
    <row r="385" spans="1:18" ht="12.75">
      <c r="A385" s="49" t="s">
        <v>579</v>
      </c>
      <c r="B385" s="35">
        <v>324</v>
      </c>
      <c r="C385" s="36">
        <v>0</v>
      </c>
      <c r="D385" s="37">
        <v>0</v>
      </c>
      <c r="E385" s="37">
        <v>0</v>
      </c>
      <c r="F385" s="37">
        <v>0</v>
      </c>
      <c r="G385" s="37">
        <v>0</v>
      </c>
      <c r="H385" s="37">
        <v>0</v>
      </c>
      <c r="I385" s="37">
        <v>0</v>
      </c>
      <c r="J385" s="38">
        <v>0</v>
      </c>
      <c r="K385" s="38">
        <v>0</v>
      </c>
      <c r="L385" s="38">
        <v>0</v>
      </c>
      <c r="M385" s="38">
        <v>0</v>
      </c>
      <c r="N385" s="38">
        <v>0</v>
      </c>
      <c r="O385" s="38">
        <v>0</v>
      </c>
      <c r="P385" s="39">
        <v>0</v>
      </c>
      <c r="Q385" s="37">
        <v>0</v>
      </c>
      <c r="R385" s="38">
        <v>0</v>
      </c>
    </row>
    <row r="386" spans="1:18" ht="38.25">
      <c r="A386" s="35" t="s">
        <v>580</v>
      </c>
      <c r="B386" s="35">
        <v>325</v>
      </c>
      <c r="C386" s="36">
        <v>24239</v>
      </c>
      <c r="D386" s="37">
        <v>67983.3</v>
      </c>
      <c r="E386" s="37">
        <v>51188.5</v>
      </c>
      <c r="F386" s="37">
        <v>69443.2</v>
      </c>
      <c r="G386" s="37">
        <v>69840.4</v>
      </c>
      <c r="H386" s="37">
        <v>69874.8</v>
      </c>
      <c r="I386" s="37">
        <v>72522</v>
      </c>
      <c r="J386" s="38">
        <v>2804.71</v>
      </c>
      <c r="K386" s="38">
        <v>2111.82</v>
      </c>
      <c r="L386" s="38">
        <v>2864.94</v>
      </c>
      <c r="M386" s="38">
        <v>2881.32</v>
      </c>
      <c r="N386" s="38">
        <v>2882.74</v>
      </c>
      <c r="O386" s="38">
        <v>2991.96</v>
      </c>
      <c r="P386" s="39">
        <v>381</v>
      </c>
      <c r="Q386" s="37">
        <v>1012</v>
      </c>
      <c r="R386" s="38">
        <v>2656.17</v>
      </c>
    </row>
    <row r="387" spans="1:18" ht="26.25" customHeight="1">
      <c r="A387" s="55" t="s">
        <v>575</v>
      </c>
      <c r="B387" s="35">
        <v>326</v>
      </c>
      <c r="C387" s="36">
        <v>788</v>
      </c>
      <c r="D387" s="37">
        <v>3739.6</v>
      </c>
      <c r="E387" s="37">
        <v>3042.5</v>
      </c>
      <c r="F387" s="37">
        <v>3757.7</v>
      </c>
      <c r="G387" s="37">
        <v>3854.3</v>
      </c>
      <c r="H387" s="37">
        <v>3860.5</v>
      </c>
      <c r="I387" s="37">
        <v>3915.1</v>
      </c>
      <c r="J387" s="38">
        <v>4745.69</v>
      </c>
      <c r="K387" s="38">
        <v>3861.04</v>
      </c>
      <c r="L387" s="38">
        <v>4768.65</v>
      </c>
      <c r="M387" s="38">
        <v>4891.24</v>
      </c>
      <c r="N387" s="38">
        <v>4899.11</v>
      </c>
      <c r="O387" s="38">
        <v>4968.4</v>
      </c>
      <c r="P387" s="39">
        <v>0</v>
      </c>
      <c r="Q387" s="37">
        <v>0</v>
      </c>
      <c r="R387" s="38">
        <v>0</v>
      </c>
    </row>
    <row r="388" spans="1:18" ht="12.75" customHeight="1">
      <c r="A388" s="49" t="s">
        <v>576</v>
      </c>
      <c r="B388" s="35">
        <v>327</v>
      </c>
      <c r="C388" s="36">
        <v>3964</v>
      </c>
      <c r="D388" s="37">
        <v>12340.8</v>
      </c>
      <c r="E388" s="37">
        <v>10159.8</v>
      </c>
      <c r="F388" s="37">
        <v>12702.6</v>
      </c>
      <c r="G388" s="37">
        <v>12742.5</v>
      </c>
      <c r="H388" s="37">
        <v>12756.9</v>
      </c>
      <c r="I388" s="37">
        <v>12883.8</v>
      </c>
      <c r="J388" s="38">
        <v>3113.22</v>
      </c>
      <c r="K388" s="38">
        <v>2563.02</v>
      </c>
      <c r="L388" s="38">
        <v>3204.49</v>
      </c>
      <c r="M388" s="38">
        <v>3214.56</v>
      </c>
      <c r="N388" s="38">
        <v>3218.19</v>
      </c>
      <c r="O388" s="38">
        <v>3250.2</v>
      </c>
      <c r="P388" s="39">
        <v>18</v>
      </c>
      <c r="Q388" s="37">
        <v>40.6</v>
      </c>
      <c r="R388" s="38">
        <v>2255.56</v>
      </c>
    </row>
    <row r="389" spans="1:18" ht="12.75" customHeight="1">
      <c r="A389" s="49" t="s">
        <v>577</v>
      </c>
      <c r="B389" s="35">
        <v>328</v>
      </c>
      <c r="C389" s="36">
        <v>2787</v>
      </c>
      <c r="D389" s="37">
        <v>8031</v>
      </c>
      <c r="E389" s="37">
        <v>5843.8</v>
      </c>
      <c r="F389" s="37">
        <v>8185.9</v>
      </c>
      <c r="G389" s="37">
        <v>8215.8</v>
      </c>
      <c r="H389" s="37">
        <v>8222.2</v>
      </c>
      <c r="I389" s="37">
        <v>8504.3</v>
      </c>
      <c r="J389" s="38">
        <v>2881.59</v>
      </c>
      <c r="K389" s="38">
        <v>2096.81</v>
      </c>
      <c r="L389" s="38">
        <v>2937.17</v>
      </c>
      <c r="M389" s="38">
        <v>2947.9</v>
      </c>
      <c r="N389" s="38">
        <v>2950.2</v>
      </c>
      <c r="O389" s="38">
        <v>3051.42</v>
      </c>
      <c r="P389" s="39">
        <v>37</v>
      </c>
      <c r="Q389" s="37">
        <v>91.4</v>
      </c>
      <c r="R389" s="38">
        <v>2470.27</v>
      </c>
    </row>
    <row r="390" spans="1:18" ht="12.75" customHeight="1">
      <c r="A390" s="49" t="s">
        <v>578</v>
      </c>
      <c r="B390" s="35">
        <v>329</v>
      </c>
      <c r="C390" s="36">
        <v>16700</v>
      </c>
      <c r="D390" s="37">
        <v>43871.9</v>
      </c>
      <c r="E390" s="37">
        <v>32142.4</v>
      </c>
      <c r="F390" s="37">
        <v>44797</v>
      </c>
      <c r="G390" s="37">
        <v>45027.8</v>
      </c>
      <c r="H390" s="37">
        <v>45035.2</v>
      </c>
      <c r="I390" s="37">
        <v>47218.8</v>
      </c>
      <c r="J390" s="38">
        <v>2627.06</v>
      </c>
      <c r="K390" s="38">
        <v>1924.69</v>
      </c>
      <c r="L390" s="38">
        <v>2682.46</v>
      </c>
      <c r="M390" s="38">
        <v>2696.28</v>
      </c>
      <c r="N390" s="38">
        <v>2696.72</v>
      </c>
      <c r="O390" s="38">
        <v>2827.47</v>
      </c>
      <c r="P390" s="39">
        <v>326</v>
      </c>
      <c r="Q390" s="37">
        <v>880</v>
      </c>
      <c r="R390" s="38">
        <v>2699.39</v>
      </c>
    </row>
    <row r="391" spans="1:18" ht="12.75" customHeight="1">
      <c r="A391" s="49" t="s">
        <v>581</v>
      </c>
      <c r="B391" s="35">
        <v>330</v>
      </c>
      <c r="C391" s="36">
        <v>0</v>
      </c>
      <c r="D391" s="37">
        <v>0</v>
      </c>
      <c r="E391" s="37">
        <v>0</v>
      </c>
      <c r="F391" s="37">
        <v>0</v>
      </c>
      <c r="G391" s="37">
        <v>0</v>
      </c>
      <c r="H391" s="37">
        <v>0</v>
      </c>
      <c r="I391" s="37">
        <v>0</v>
      </c>
      <c r="J391" s="38">
        <v>0</v>
      </c>
      <c r="K391" s="38">
        <v>0</v>
      </c>
      <c r="L391" s="38">
        <v>0</v>
      </c>
      <c r="M391" s="38">
        <v>0</v>
      </c>
      <c r="N391" s="38">
        <v>0</v>
      </c>
      <c r="O391" s="38">
        <v>0</v>
      </c>
      <c r="P391" s="39">
        <v>0</v>
      </c>
      <c r="Q391" s="37">
        <v>0</v>
      </c>
      <c r="R391" s="38">
        <v>0</v>
      </c>
    </row>
    <row r="392" spans="1:18" ht="25.5" customHeight="1">
      <c r="A392" s="49" t="s">
        <v>582</v>
      </c>
      <c r="B392" s="35">
        <v>331</v>
      </c>
      <c r="C392" s="36">
        <v>169</v>
      </c>
      <c r="D392" s="37">
        <v>377.6</v>
      </c>
      <c r="E392" s="37">
        <v>305.2</v>
      </c>
      <c r="F392" s="37">
        <v>410.9</v>
      </c>
      <c r="G392" s="37">
        <v>410.9</v>
      </c>
      <c r="H392" s="37">
        <v>410.9</v>
      </c>
      <c r="I392" s="37">
        <v>428.7</v>
      </c>
      <c r="J392" s="38">
        <v>2234.32</v>
      </c>
      <c r="K392" s="38">
        <v>1805.92</v>
      </c>
      <c r="L392" s="38">
        <v>2431.36</v>
      </c>
      <c r="M392" s="38">
        <v>2431.36</v>
      </c>
      <c r="N392" s="38">
        <v>2431.36</v>
      </c>
      <c r="O392" s="38">
        <v>2536.69</v>
      </c>
      <c r="P392" s="39">
        <v>73</v>
      </c>
      <c r="Q392" s="37">
        <v>183.5</v>
      </c>
      <c r="R392" s="38">
        <v>2513.7</v>
      </c>
    </row>
    <row r="393" spans="1:18" ht="12.75" customHeight="1">
      <c r="A393" s="49" t="s">
        <v>345</v>
      </c>
      <c r="B393" s="35">
        <v>332</v>
      </c>
      <c r="C393" s="36">
        <v>2334</v>
      </c>
      <c r="D393" s="37">
        <v>5436.9</v>
      </c>
      <c r="E393" s="37">
        <v>4816</v>
      </c>
      <c r="F393" s="37">
        <v>5974.7</v>
      </c>
      <c r="G393" s="37">
        <v>6026.1</v>
      </c>
      <c r="H393" s="37">
        <v>6029.6</v>
      </c>
      <c r="I393" s="37">
        <v>6126.8</v>
      </c>
      <c r="J393" s="38">
        <v>2329.43</v>
      </c>
      <c r="K393" s="38">
        <v>2063.41</v>
      </c>
      <c r="L393" s="38">
        <v>2559.85</v>
      </c>
      <c r="M393" s="38">
        <v>2581.88</v>
      </c>
      <c r="N393" s="38">
        <v>2583.38</v>
      </c>
      <c r="O393" s="38">
        <v>2625.02</v>
      </c>
      <c r="P393" s="39">
        <v>192</v>
      </c>
      <c r="Q393" s="37">
        <v>538.2</v>
      </c>
      <c r="R393" s="38">
        <v>2803.13</v>
      </c>
    </row>
    <row r="394" spans="1:18" ht="38.25" customHeight="1">
      <c r="A394" s="35" t="s">
        <v>583</v>
      </c>
      <c r="B394" s="35">
        <v>333</v>
      </c>
      <c r="C394" s="36">
        <v>3938</v>
      </c>
      <c r="D394" s="37">
        <v>16366</v>
      </c>
      <c r="E394" s="37">
        <v>13922.2</v>
      </c>
      <c r="F394" s="37">
        <v>16910.2</v>
      </c>
      <c r="G394" s="37">
        <v>18385.3</v>
      </c>
      <c r="H394" s="37">
        <v>18388.5</v>
      </c>
      <c r="I394" s="37">
        <v>18772.7</v>
      </c>
      <c r="J394" s="38">
        <v>4155.92</v>
      </c>
      <c r="K394" s="38">
        <v>3535.35</v>
      </c>
      <c r="L394" s="38">
        <v>4294.11</v>
      </c>
      <c r="M394" s="38">
        <v>4668.69</v>
      </c>
      <c r="N394" s="38">
        <v>4669.5</v>
      </c>
      <c r="O394" s="38">
        <v>4767.06</v>
      </c>
      <c r="P394" s="39">
        <v>32</v>
      </c>
      <c r="Q394" s="37">
        <v>211.4</v>
      </c>
      <c r="R394" s="38">
        <v>6606.25</v>
      </c>
    </row>
    <row r="395" spans="1:18" ht="26.25" customHeight="1">
      <c r="A395" s="55" t="s">
        <v>575</v>
      </c>
      <c r="B395" s="35">
        <v>334</v>
      </c>
      <c r="C395" s="36">
        <v>2749</v>
      </c>
      <c r="D395" s="37">
        <v>14096.7</v>
      </c>
      <c r="E395" s="37">
        <v>12460.2</v>
      </c>
      <c r="F395" s="37">
        <v>14146.6</v>
      </c>
      <c r="G395" s="37">
        <v>15336.7</v>
      </c>
      <c r="H395" s="37">
        <v>15336.7</v>
      </c>
      <c r="I395" s="37">
        <v>15486.6</v>
      </c>
      <c r="J395" s="38">
        <v>5127.94</v>
      </c>
      <c r="K395" s="38">
        <v>4532.63</v>
      </c>
      <c r="L395" s="38">
        <v>5146.09</v>
      </c>
      <c r="M395" s="38">
        <v>5579.01</v>
      </c>
      <c r="N395" s="38">
        <v>5579.01</v>
      </c>
      <c r="O395" s="38">
        <v>5633.54</v>
      </c>
      <c r="P395" s="39">
        <v>29</v>
      </c>
      <c r="Q395" s="37">
        <v>205.1</v>
      </c>
      <c r="R395" s="38">
        <v>7072.41</v>
      </c>
    </row>
    <row r="396" spans="1:18" ht="12.75" customHeight="1">
      <c r="A396" s="49" t="s">
        <v>576</v>
      </c>
      <c r="B396" s="35">
        <v>335</v>
      </c>
      <c r="C396" s="36">
        <v>123</v>
      </c>
      <c r="D396" s="37">
        <v>309.5</v>
      </c>
      <c r="E396" s="37">
        <v>227</v>
      </c>
      <c r="F396" s="37">
        <v>339.4</v>
      </c>
      <c r="G396" s="37">
        <v>350.2</v>
      </c>
      <c r="H396" s="37">
        <v>350.2</v>
      </c>
      <c r="I396" s="37">
        <v>366.9</v>
      </c>
      <c r="J396" s="38">
        <v>2516.26</v>
      </c>
      <c r="K396" s="38">
        <v>1845.53</v>
      </c>
      <c r="L396" s="38">
        <v>2759.35</v>
      </c>
      <c r="M396" s="38">
        <v>2847.15</v>
      </c>
      <c r="N396" s="38">
        <v>2847.15</v>
      </c>
      <c r="O396" s="38">
        <v>2982.93</v>
      </c>
      <c r="P396" s="39">
        <v>0</v>
      </c>
      <c r="Q396" s="37">
        <v>0</v>
      </c>
      <c r="R396" s="38">
        <v>0</v>
      </c>
    </row>
    <row r="397" spans="1:18" ht="12.75" customHeight="1">
      <c r="A397" s="49" t="s">
        <v>577</v>
      </c>
      <c r="B397" s="35">
        <v>336</v>
      </c>
      <c r="C397" s="36">
        <v>159</v>
      </c>
      <c r="D397" s="37">
        <v>295.7</v>
      </c>
      <c r="E397" s="37">
        <v>191.6</v>
      </c>
      <c r="F397" s="37">
        <v>358</v>
      </c>
      <c r="G397" s="37">
        <v>374.8</v>
      </c>
      <c r="H397" s="37">
        <v>374.8</v>
      </c>
      <c r="I397" s="37">
        <v>408.6</v>
      </c>
      <c r="J397" s="38">
        <v>1859.75</v>
      </c>
      <c r="K397" s="38">
        <v>1205.03</v>
      </c>
      <c r="L397" s="38">
        <v>2251.57</v>
      </c>
      <c r="M397" s="38">
        <v>2357.23</v>
      </c>
      <c r="N397" s="38">
        <v>2357.23</v>
      </c>
      <c r="O397" s="38">
        <v>2569.81</v>
      </c>
      <c r="P397" s="39">
        <v>2</v>
      </c>
      <c r="Q397" s="37">
        <v>4.2</v>
      </c>
      <c r="R397" s="38">
        <v>2100</v>
      </c>
    </row>
    <row r="398" spans="1:18" ht="12.75" customHeight="1">
      <c r="A398" s="49" t="s">
        <v>578</v>
      </c>
      <c r="B398" s="35">
        <v>337</v>
      </c>
      <c r="C398" s="36">
        <v>907</v>
      </c>
      <c r="D398" s="37">
        <v>1664.1</v>
      </c>
      <c r="E398" s="37">
        <v>1043.4</v>
      </c>
      <c r="F398" s="37">
        <v>2066.2</v>
      </c>
      <c r="G398" s="37">
        <v>2323.6</v>
      </c>
      <c r="H398" s="37">
        <v>2326.8</v>
      </c>
      <c r="I398" s="37">
        <v>2510.6</v>
      </c>
      <c r="J398" s="38">
        <v>1834.73</v>
      </c>
      <c r="K398" s="38">
        <v>1150.39</v>
      </c>
      <c r="L398" s="38">
        <v>2278.06</v>
      </c>
      <c r="M398" s="38">
        <v>2561.85</v>
      </c>
      <c r="N398" s="38">
        <v>2565.38</v>
      </c>
      <c r="O398" s="38">
        <v>2768.03</v>
      </c>
      <c r="P398" s="39">
        <v>1</v>
      </c>
      <c r="Q398" s="37">
        <v>2.1</v>
      </c>
      <c r="R398" s="38">
        <v>2100</v>
      </c>
    </row>
    <row r="399" spans="1:18" ht="12.75" customHeight="1">
      <c r="A399" s="49" t="s">
        <v>477</v>
      </c>
      <c r="B399" s="35">
        <v>338</v>
      </c>
      <c r="C399" s="36">
        <v>0</v>
      </c>
      <c r="D399" s="37">
        <v>0</v>
      </c>
      <c r="E399" s="37">
        <v>0</v>
      </c>
      <c r="F399" s="37">
        <v>0</v>
      </c>
      <c r="G399" s="37">
        <v>0</v>
      </c>
      <c r="H399" s="37">
        <v>0</v>
      </c>
      <c r="I399" s="37">
        <v>0</v>
      </c>
      <c r="J399" s="38">
        <v>0</v>
      </c>
      <c r="K399" s="38">
        <v>0</v>
      </c>
      <c r="L399" s="38">
        <v>0</v>
      </c>
      <c r="M399" s="38">
        <v>0</v>
      </c>
      <c r="N399" s="38">
        <v>0</v>
      </c>
      <c r="O399" s="38">
        <v>0</v>
      </c>
      <c r="P399" s="39">
        <v>0</v>
      </c>
      <c r="Q399" s="37">
        <v>0</v>
      </c>
      <c r="R399" s="38">
        <v>0</v>
      </c>
    </row>
    <row r="400" spans="1:18" ht="38.25" customHeight="1">
      <c r="A400" s="49" t="s">
        <v>584</v>
      </c>
      <c r="B400" s="35">
        <v>339</v>
      </c>
      <c r="C400" s="36">
        <v>286</v>
      </c>
      <c r="D400" s="37">
        <v>1547.8</v>
      </c>
      <c r="E400" s="37">
        <v>1248.5</v>
      </c>
      <c r="F400" s="37">
        <v>1550.9</v>
      </c>
      <c r="G400" s="37">
        <v>1692.7</v>
      </c>
      <c r="H400" s="37">
        <v>1695.9</v>
      </c>
      <c r="I400" s="37">
        <v>1723.5</v>
      </c>
      <c r="J400" s="38">
        <v>5411.89</v>
      </c>
      <c r="K400" s="38">
        <v>4365.38</v>
      </c>
      <c r="L400" s="38">
        <v>5422.73</v>
      </c>
      <c r="M400" s="38">
        <v>5918.53</v>
      </c>
      <c r="N400" s="38">
        <v>5929.72</v>
      </c>
      <c r="O400" s="38">
        <v>6026.22</v>
      </c>
      <c r="P400" s="39">
        <v>3</v>
      </c>
      <c r="Q400" s="37">
        <v>39</v>
      </c>
      <c r="R400" s="38">
        <v>12993.99</v>
      </c>
    </row>
    <row r="401" spans="1:18" ht="12.75" customHeight="1">
      <c r="A401" s="49" t="s">
        <v>585</v>
      </c>
      <c r="B401" s="35">
        <v>340</v>
      </c>
      <c r="C401" s="36">
        <v>1578</v>
      </c>
      <c r="D401" s="37">
        <v>8190.6</v>
      </c>
      <c r="E401" s="37">
        <v>6992.4</v>
      </c>
      <c r="F401" s="37">
        <v>8278.1</v>
      </c>
      <c r="G401" s="37">
        <v>8944.4</v>
      </c>
      <c r="H401" s="37">
        <v>8944.4</v>
      </c>
      <c r="I401" s="37">
        <v>9084.2</v>
      </c>
      <c r="J401" s="38">
        <v>5190.49</v>
      </c>
      <c r="K401" s="38">
        <v>4431.18</v>
      </c>
      <c r="L401" s="38">
        <v>5245.94</v>
      </c>
      <c r="M401" s="38">
        <v>5668.19</v>
      </c>
      <c r="N401" s="38">
        <v>5668.19</v>
      </c>
      <c r="O401" s="38">
        <v>5756.78</v>
      </c>
      <c r="P401" s="39">
        <v>11</v>
      </c>
      <c r="Q401" s="37">
        <v>90.2</v>
      </c>
      <c r="R401" s="38">
        <v>8198.32</v>
      </c>
    </row>
    <row r="402" spans="1:18" ht="12.75" customHeight="1">
      <c r="A402" s="49" t="s">
        <v>586</v>
      </c>
      <c r="B402" s="35">
        <v>341</v>
      </c>
      <c r="C402" s="36">
        <v>2074</v>
      </c>
      <c r="D402" s="37">
        <v>6627.6</v>
      </c>
      <c r="E402" s="37">
        <v>5681.3</v>
      </c>
      <c r="F402" s="37">
        <v>7081.2</v>
      </c>
      <c r="G402" s="37">
        <v>7748.2</v>
      </c>
      <c r="H402" s="37">
        <v>7748.2</v>
      </c>
      <c r="I402" s="37">
        <v>7965</v>
      </c>
      <c r="J402" s="38">
        <v>3195.56</v>
      </c>
      <c r="K402" s="38">
        <v>2739.3</v>
      </c>
      <c r="L402" s="38">
        <v>3414.27</v>
      </c>
      <c r="M402" s="38">
        <v>3735.87</v>
      </c>
      <c r="N402" s="38">
        <v>3735.87</v>
      </c>
      <c r="O402" s="38">
        <v>3840.41</v>
      </c>
      <c r="P402" s="39">
        <v>18</v>
      </c>
      <c r="Q402" s="37">
        <v>82.2</v>
      </c>
      <c r="R402" s="38">
        <v>4566.67</v>
      </c>
    </row>
    <row r="403" spans="1:18" ht="12.75" customHeight="1">
      <c r="A403" s="49" t="s">
        <v>477</v>
      </c>
      <c r="B403" s="35">
        <v>342</v>
      </c>
      <c r="C403" s="36">
        <v>0</v>
      </c>
      <c r="D403" s="37">
        <v>0</v>
      </c>
      <c r="E403" s="37">
        <v>0</v>
      </c>
      <c r="F403" s="37">
        <v>0</v>
      </c>
      <c r="G403" s="37">
        <v>0</v>
      </c>
      <c r="H403" s="37">
        <v>0</v>
      </c>
      <c r="I403" s="37">
        <v>0</v>
      </c>
      <c r="J403" s="38">
        <v>0</v>
      </c>
      <c r="K403" s="38">
        <v>0</v>
      </c>
      <c r="L403" s="38">
        <v>0</v>
      </c>
      <c r="M403" s="38">
        <v>0</v>
      </c>
      <c r="N403" s="38">
        <v>0</v>
      </c>
      <c r="O403" s="38">
        <v>0</v>
      </c>
      <c r="P403" s="39">
        <v>0</v>
      </c>
      <c r="Q403" s="37">
        <v>0</v>
      </c>
      <c r="R403" s="38">
        <v>0</v>
      </c>
    </row>
    <row r="404" spans="1:18" ht="38.25" customHeight="1">
      <c r="A404" s="35" t="s">
        <v>587</v>
      </c>
      <c r="B404" s="35">
        <v>343</v>
      </c>
      <c r="C404" s="36">
        <v>428</v>
      </c>
      <c r="D404" s="37">
        <v>1411.2</v>
      </c>
      <c r="E404" s="37">
        <v>1143.2</v>
      </c>
      <c r="F404" s="37">
        <v>1509.4</v>
      </c>
      <c r="G404" s="37">
        <v>1522.7</v>
      </c>
      <c r="H404" s="37">
        <v>1527</v>
      </c>
      <c r="I404" s="37">
        <v>1620.7</v>
      </c>
      <c r="J404" s="38">
        <v>3297.2</v>
      </c>
      <c r="K404" s="38">
        <v>2671.03</v>
      </c>
      <c r="L404" s="38">
        <v>3526.64</v>
      </c>
      <c r="M404" s="38">
        <v>3557.71</v>
      </c>
      <c r="N404" s="38">
        <v>3567.76</v>
      </c>
      <c r="O404" s="38">
        <v>3786.68</v>
      </c>
      <c r="P404" s="39">
        <v>0</v>
      </c>
      <c r="Q404" s="37">
        <v>0</v>
      </c>
      <c r="R404" s="38">
        <v>0</v>
      </c>
    </row>
    <row r="405" spans="1:18" ht="26.25" customHeight="1">
      <c r="A405" s="55" t="s">
        <v>575</v>
      </c>
      <c r="B405" s="35">
        <v>344</v>
      </c>
      <c r="C405" s="36">
        <v>49</v>
      </c>
      <c r="D405" s="37">
        <v>288.9</v>
      </c>
      <c r="E405" s="37">
        <v>257.5</v>
      </c>
      <c r="F405" s="37">
        <v>292.7</v>
      </c>
      <c r="G405" s="37">
        <v>292.9</v>
      </c>
      <c r="H405" s="37">
        <v>292.9</v>
      </c>
      <c r="I405" s="37">
        <v>298.1</v>
      </c>
      <c r="J405" s="38">
        <v>5895.92</v>
      </c>
      <c r="K405" s="38">
        <v>5255.1</v>
      </c>
      <c r="L405" s="38">
        <v>5973.47</v>
      </c>
      <c r="M405" s="38">
        <v>5977.55</v>
      </c>
      <c r="N405" s="38">
        <v>5977.55</v>
      </c>
      <c r="O405" s="38">
        <v>6083.67</v>
      </c>
      <c r="P405" s="39">
        <v>0</v>
      </c>
      <c r="Q405" s="37">
        <v>0</v>
      </c>
      <c r="R405" s="38">
        <v>0</v>
      </c>
    </row>
    <row r="406" spans="1:18" ht="12.75" customHeight="1">
      <c r="A406" s="49" t="s">
        <v>576</v>
      </c>
      <c r="B406" s="35">
        <v>345</v>
      </c>
      <c r="C406" s="36">
        <v>32</v>
      </c>
      <c r="D406" s="37">
        <v>113.5</v>
      </c>
      <c r="E406" s="37">
        <v>96.6</v>
      </c>
      <c r="F406" s="37">
        <v>116.6</v>
      </c>
      <c r="G406" s="37">
        <v>116.6</v>
      </c>
      <c r="H406" s="37">
        <v>116.6</v>
      </c>
      <c r="I406" s="37">
        <v>119.6</v>
      </c>
      <c r="J406" s="38">
        <v>3546.88</v>
      </c>
      <c r="K406" s="38">
        <v>3018.75</v>
      </c>
      <c r="L406" s="38">
        <v>3643.75</v>
      </c>
      <c r="M406" s="38">
        <v>3643.75</v>
      </c>
      <c r="N406" s="38">
        <v>3643.75</v>
      </c>
      <c r="O406" s="38">
        <v>3737.5</v>
      </c>
      <c r="P406" s="39">
        <v>0</v>
      </c>
      <c r="Q406" s="37">
        <v>0</v>
      </c>
      <c r="R406" s="38">
        <v>0</v>
      </c>
    </row>
    <row r="407" spans="1:18" ht="12.75" customHeight="1">
      <c r="A407" s="49" t="s">
        <v>577</v>
      </c>
      <c r="B407" s="35">
        <v>346</v>
      </c>
      <c r="C407" s="36">
        <v>52</v>
      </c>
      <c r="D407" s="37">
        <v>131.1</v>
      </c>
      <c r="E407" s="37">
        <v>95.9</v>
      </c>
      <c r="F407" s="37">
        <v>151.2</v>
      </c>
      <c r="G407" s="37">
        <v>151.2</v>
      </c>
      <c r="H407" s="37">
        <v>151.2</v>
      </c>
      <c r="I407" s="37">
        <v>164.9</v>
      </c>
      <c r="J407" s="38">
        <v>2521.15</v>
      </c>
      <c r="K407" s="38">
        <v>1844.23</v>
      </c>
      <c r="L407" s="38">
        <v>2907.69</v>
      </c>
      <c r="M407" s="38">
        <v>2907.69</v>
      </c>
      <c r="N407" s="38">
        <v>2907.69</v>
      </c>
      <c r="O407" s="38">
        <v>3171.15</v>
      </c>
      <c r="P407" s="39">
        <v>0</v>
      </c>
      <c r="Q407" s="37">
        <v>0</v>
      </c>
      <c r="R407" s="38">
        <v>0</v>
      </c>
    </row>
    <row r="408" spans="1:18" ht="12.75" customHeight="1">
      <c r="A408" s="49" t="s">
        <v>578</v>
      </c>
      <c r="B408" s="35">
        <v>347</v>
      </c>
      <c r="C408" s="36">
        <v>295</v>
      </c>
      <c r="D408" s="37">
        <v>877.7</v>
      </c>
      <c r="E408" s="37">
        <v>693.2</v>
      </c>
      <c r="F408" s="37">
        <v>948.9</v>
      </c>
      <c r="G408" s="37">
        <v>962</v>
      </c>
      <c r="H408" s="37">
        <v>966.3</v>
      </c>
      <c r="I408" s="37">
        <v>1038.1</v>
      </c>
      <c r="J408" s="38">
        <v>2975.25</v>
      </c>
      <c r="K408" s="38">
        <v>2349.83</v>
      </c>
      <c r="L408" s="38">
        <v>3216.61</v>
      </c>
      <c r="M408" s="38">
        <v>3261.02</v>
      </c>
      <c r="N408" s="38">
        <v>3275.59</v>
      </c>
      <c r="O408" s="38">
        <v>3518.98</v>
      </c>
      <c r="P408" s="39">
        <v>0</v>
      </c>
      <c r="Q408" s="37">
        <v>0</v>
      </c>
      <c r="R408" s="38">
        <v>0</v>
      </c>
    </row>
    <row r="409" spans="1:18" ht="25.5" customHeight="1">
      <c r="A409" s="35" t="s">
        <v>588</v>
      </c>
      <c r="B409" s="35">
        <v>348</v>
      </c>
      <c r="C409" s="36">
        <v>183</v>
      </c>
      <c r="D409" s="37">
        <v>492.7</v>
      </c>
      <c r="E409" s="37">
        <v>399.7</v>
      </c>
      <c r="F409" s="37">
        <v>502.3</v>
      </c>
      <c r="G409" s="37">
        <v>502.3</v>
      </c>
      <c r="H409" s="37">
        <v>502.3</v>
      </c>
      <c r="I409" s="37">
        <v>511.6</v>
      </c>
      <c r="J409" s="38">
        <v>2692.35</v>
      </c>
      <c r="K409" s="38">
        <v>2184.15</v>
      </c>
      <c r="L409" s="38">
        <v>2744.81</v>
      </c>
      <c r="M409" s="38">
        <v>2744.81</v>
      </c>
      <c r="N409" s="38">
        <v>2744.81</v>
      </c>
      <c r="O409" s="38">
        <v>2795.63</v>
      </c>
      <c r="P409" s="39">
        <v>3</v>
      </c>
      <c r="Q409" s="37">
        <v>20.3</v>
      </c>
      <c r="R409" s="38">
        <v>6766.67</v>
      </c>
    </row>
    <row r="410" spans="1:18" ht="26.25" customHeight="1">
      <c r="A410" s="55" t="s">
        <v>575</v>
      </c>
      <c r="B410" s="35">
        <v>349</v>
      </c>
      <c r="C410" s="36">
        <v>1</v>
      </c>
      <c r="D410" s="37">
        <v>12.6</v>
      </c>
      <c r="E410" s="37">
        <v>12.1</v>
      </c>
      <c r="F410" s="37">
        <v>12.6</v>
      </c>
      <c r="G410" s="37">
        <v>12.6</v>
      </c>
      <c r="H410" s="37">
        <v>12.6</v>
      </c>
      <c r="I410" s="37">
        <v>12.6</v>
      </c>
      <c r="J410" s="38">
        <v>12601.87</v>
      </c>
      <c r="K410" s="38">
        <v>12091.07</v>
      </c>
      <c r="L410" s="38">
        <v>12601.87</v>
      </c>
      <c r="M410" s="38">
        <v>12601.87</v>
      </c>
      <c r="N410" s="38">
        <v>12601.87</v>
      </c>
      <c r="O410" s="38">
        <v>12601.87</v>
      </c>
      <c r="P410" s="39">
        <v>0</v>
      </c>
      <c r="Q410" s="37">
        <v>0</v>
      </c>
      <c r="R410" s="38">
        <v>0</v>
      </c>
    </row>
    <row r="411" spans="1:18" ht="12.75" customHeight="1">
      <c r="A411" s="49" t="s">
        <v>576</v>
      </c>
      <c r="B411" s="35">
        <v>350</v>
      </c>
      <c r="C411" s="36">
        <v>9</v>
      </c>
      <c r="D411" s="37">
        <v>90.5</v>
      </c>
      <c r="E411" s="37">
        <v>85</v>
      </c>
      <c r="F411" s="37">
        <v>90.5</v>
      </c>
      <c r="G411" s="37">
        <v>90.5</v>
      </c>
      <c r="H411" s="37">
        <v>90.5</v>
      </c>
      <c r="I411" s="37">
        <v>90.5</v>
      </c>
      <c r="J411" s="38">
        <v>10055.56</v>
      </c>
      <c r="K411" s="38">
        <v>9444.44</v>
      </c>
      <c r="L411" s="38">
        <v>10055.56</v>
      </c>
      <c r="M411" s="38">
        <v>10055.56</v>
      </c>
      <c r="N411" s="38">
        <v>10055.56</v>
      </c>
      <c r="O411" s="38">
        <v>10055.56</v>
      </c>
      <c r="P411" s="39">
        <v>0</v>
      </c>
      <c r="Q411" s="37">
        <v>0</v>
      </c>
      <c r="R411" s="38">
        <v>0</v>
      </c>
    </row>
    <row r="412" spans="1:18" ht="12.75" customHeight="1">
      <c r="A412" s="49" t="s">
        <v>577</v>
      </c>
      <c r="B412" s="35">
        <v>351</v>
      </c>
      <c r="C412" s="36">
        <v>34</v>
      </c>
      <c r="D412" s="37">
        <v>109.9</v>
      </c>
      <c r="E412" s="37">
        <v>96.9</v>
      </c>
      <c r="F412" s="37">
        <v>110.4</v>
      </c>
      <c r="G412" s="37">
        <v>110.4</v>
      </c>
      <c r="H412" s="37">
        <v>110.4</v>
      </c>
      <c r="I412" s="37">
        <v>111.1</v>
      </c>
      <c r="J412" s="38">
        <v>3232.35</v>
      </c>
      <c r="K412" s="38">
        <v>2850</v>
      </c>
      <c r="L412" s="38">
        <v>3247.06</v>
      </c>
      <c r="M412" s="38">
        <v>3247.06</v>
      </c>
      <c r="N412" s="38">
        <v>3247.06</v>
      </c>
      <c r="O412" s="38">
        <v>3267.65</v>
      </c>
      <c r="P412" s="39">
        <v>3</v>
      </c>
      <c r="Q412" s="37">
        <v>20.3</v>
      </c>
      <c r="R412" s="38">
        <v>6766.67</v>
      </c>
    </row>
    <row r="413" spans="1:18" ht="12.75" customHeight="1">
      <c r="A413" s="49" t="s">
        <v>578</v>
      </c>
      <c r="B413" s="35">
        <v>352</v>
      </c>
      <c r="C413" s="36">
        <v>139</v>
      </c>
      <c r="D413" s="37">
        <v>279.7</v>
      </c>
      <c r="E413" s="37">
        <v>205.7</v>
      </c>
      <c r="F413" s="37">
        <v>288.8</v>
      </c>
      <c r="G413" s="37">
        <v>288.8</v>
      </c>
      <c r="H413" s="37">
        <v>288.8</v>
      </c>
      <c r="I413" s="37">
        <v>297.4</v>
      </c>
      <c r="J413" s="38">
        <v>2012.23</v>
      </c>
      <c r="K413" s="38">
        <v>1479.86</v>
      </c>
      <c r="L413" s="38">
        <v>2077.7</v>
      </c>
      <c r="M413" s="38">
        <v>2077.7</v>
      </c>
      <c r="N413" s="38">
        <v>2077.7</v>
      </c>
      <c r="O413" s="38">
        <v>2139.57</v>
      </c>
      <c r="P413" s="39">
        <v>0</v>
      </c>
      <c r="Q413" s="37">
        <v>0</v>
      </c>
      <c r="R413" s="38">
        <v>0</v>
      </c>
    </row>
    <row r="414" spans="1:18" ht="12.75" customHeight="1">
      <c r="A414" s="49" t="s">
        <v>581</v>
      </c>
      <c r="B414" s="35">
        <v>353</v>
      </c>
      <c r="C414" s="36">
        <v>0</v>
      </c>
      <c r="D414" s="37">
        <v>0</v>
      </c>
      <c r="E414" s="37">
        <v>0</v>
      </c>
      <c r="F414" s="37">
        <v>0</v>
      </c>
      <c r="G414" s="37">
        <v>0</v>
      </c>
      <c r="H414" s="37">
        <v>0</v>
      </c>
      <c r="I414" s="37">
        <v>0</v>
      </c>
      <c r="J414" s="38">
        <v>0</v>
      </c>
      <c r="K414" s="38">
        <v>0</v>
      </c>
      <c r="L414" s="38">
        <v>0</v>
      </c>
      <c r="M414" s="38">
        <v>0</v>
      </c>
      <c r="N414" s="38">
        <v>0</v>
      </c>
      <c r="O414" s="38">
        <v>0</v>
      </c>
      <c r="P414" s="39">
        <v>0</v>
      </c>
      <c r="Q414" s="37">
        <v>0</v>
      </c>
      <c r="R414" s="38">
        <v>0</v>
      </c>
    </row>
    <row r="415" spans="1:18" ht="25.5" customHeight="1">
      <c r="A415" s="35" t="s">
        <v>589</v>
      </c>
      <c r="B415" s="35">
        <v>354</v>
      </c>
      <c r="C415" s="36">
        <v>2</v>
      </c>
      <c r="D415" s="37">
        <v>0.2</v>
      </c>
      <c r="E415" s="37">
        <v>0</v>
      </c>
      <c r="F415" s="37">
        <v>3.5</v>
      </c>
      <c r="G415" s="37">
        <v>3.5</v>
      </c>
      <c r="H415" s="37">
        <v>3.5</v>
      </c>
      <c r="I415" s="37">
        <v>4.5</v>
      </c>
      <c r="J415" s="38">
        <v>99</v>
      </c>
      <c r="K415" s="38">
        <v>8.85</v>
      </c>
      <c r="L415" s="38">
        <v>1769</v>
      </c>
      <c r="M415" s="38">
        <v>1769</v>
      </c>
      <c r="N415" s="38">
        <v>1769</v>
      </c>
      <c r="O415" s="38">
        <v>2269</v>
      </c>
      <c r="P415" s="39">
        <v>0</v>
      </c>
      <c r="Q415" s="37">
        <v>0</v>
      </c>
      <c r="R415" s="38">
        <v>0</v>
      </c>
    </row>
    <row r="416" spans="1:18" ht="26.25" customHeight="1">
      <c r="A416" s="55" t="s">
        <v>575</v>
      </c>
      <c r="B416" s="35">
        <v>355</v>
      </c>
      <c r="C416" s="36">
        <v>0</v>
      </c>
      <c r="D416" s="37">
        <v>0</v>
      </c>
      <c r="E416" s="37">
        <v>0</v>
      </c>
      <c r="F416" s="37">
        <v>0</v>
      </c>
      <c r="G416" s="37">
        <v>0</v>
      </c>
      <c r="H416" s="37">
        <v>0</v>
      </c>
      <c r="I416" s="37">
        <v>0</v>
      </c>
      <c r="J416" s="38">
        <v>0</v>
      </c>
      <c r="K416" s="38">
        <v>0</v>
      </c>
      <c r="L416" s="38">
        <v>0</v>
      </c>
      <c r="M416" s="38">
        <v>0</v>
      </c>
      <c r="N416" s="38">
        <v>0</v>
      </c>
      <c r="O416" s="38">
        <v>0</v>
      </c>
      <c r="P416" s="39">
        <v>0</v>
      </c>
      <c r="Q416" s="37">
        <v>0</v>
      </c>
      <c r="R416" s="38">
        <v>0</v>
      </c>
    </row>
    <row r="417" spans="1:18" ht="12.75" customHeight="1">
      <c r="A417" s="49" t="s">
        <v>576</v>
      </c>
      <c r="B417" s="35">
        <v>356</v>
      </c>
      <c r="C417" s="36">
        <v>0</v>
      </c>
      <c r="D417" s="37">
        <v>0</v>
      </c>
      <c r="E417" s="37">
        <v>0</v>
      </c>
      <c r="F417" s="37">
        <v>0</v>
      </c>
      <c r="G417" s="37">
        <v>0</v>
      </c>
      <c r="H417" s="37">
        <v>0</v>
      </c>
      <c r="I417" s="37">
        <v>0</v>
      </c>
      <c r="J417" s="38">
        <v>0</v>
      </c>
      <c r="K417" s="38">
        <v>0</v>
      </c>
      <c r="L417" s="38">
        <v>0</v>
      </c>
      <c r="M417" s="38">
        <v>0</v>
      </c>
      <c r="N417" s="38">
        <v>0</v>
      </c>
      <c r="O417" s="38">
        <v>0</v>
      </c>
      <c r="P417" s="39">
        <v>0</v>
      </c>
      <c r="Q417" s="37">
        <v>0</v>
      </c>
      <c r="R417" s="38">
        <v>0</v>
      </c>
    </row>
    <row r="418" spans="1:18" ht="12.75" customHeight="1">
      <c r="A418" s="49" t="s">
        <v>577</v>
      </c>
      <c r="B418" s="35">
        <v>357</v>
      </c>
      <c r="C418" s="36">
        <v>0</v>
      </c>
      <c r="D418" s="37">
        <v>0</v>
      </c>
      <c r="E418" s="37">
        <v>0</v>
      </c>
      <c r="F418" s="37">
        <v>0</v>
      </c>
      <c r="G418" s="37">
        <v>0</v>
      </c>
      <c r="H418" s="37">
        <v>0</v>
      </c>
      <c r="I418" s="37">
        <v>0</v>
      </c>
      <c r="J418" s="38">
        <v>0</v>
      </c>
      <c r="K418" s="38">
        <v>0</v>
      </c>
      <c r="L418" s="38">
        <v>0</v>
      </c>
      <c r="M418" s="38">
        <v>0</v>
      </c>
      <c r="N418" s="38">
        <v>0</v>
      </c>
      <c r="O418" s="38">
        <v>0</v>
      </c>
      <c r="P418" s="39">
        <v>0</v>
      </c>
      <c r="Q418" s="37">
        <v>0</v>
      </c>
      <c r="R418" s="38">
        <v>0</v>
      </c>
    </row>
    <row r="419" spans="1:18" ht="12.75" customHeight="1">
      <c r="A419" s="49" t="s">
        <v>578</v>
      </c>
      <c r="B419" s="35">
        <v>358</v>
      </c>
      <c r="C419" s="36">
        <v>2</v>
      </c>
      <c r="D419" s="37">
        <v>0.2</v>
      </c>
      <c r="E419" s="37">
        <v>0</v>
      </c>
      <c r="F419" s="37">
        <v>3.5</v>
      </c>
      <c r="G419" s="37">
        <v>3.5</v>
      </c>
      <c r="H419" s="37">
        <v>3.5</v>
      </c>
      <c r="I419" s="37">
        <v>4.5</v>
      </c>
      <c r="J419" s="38">
        <v>99</v>
      </c>
      <c r="K419" s="38">
        <v>8.85</v>
      </c>
      <c r="L419" s="38">
        <v>1769</v>
      </c>
      <c r="M419" s="38">
        <v>1769</v>
      </c>
      <c r="N419" s="38">
        <v>1769</v>
      </c>
      <c r="O419" s="38">
        <v>2269</v>
      </c>
      <c r="P419" s="39">
        <v>0</v>
      </c>
      <c r="Q419" s="37">
        <v>0</v>
      </c>
      <c r="R419" s="38">
        <v>0</v>
      </c>
    </row>
    <row r="420" spans="1:18" ht="102" customHeight="1">
      <c r="A420" s="35" t="s">
        <v>590</v>
      </c>
      <c r="B420" s="35">
        <v>359</v>
      </c>
      <c r="C420" s="36">
        <v>19</v>
      </c>
      <c r="D420" s="37">
        <v>88.5</v>
      </c>
      <c r="E420" s="37">
        <v>75.2</v>
      </c>
      <c r="F420" s="37">
        <v>88.9</v>
      </c>
      <c r="G420" s="37">
        <v>96</v>
      </c>
      <c r="H420" s="37">
        <v>96</v>
      </c>
      <c r="I420" s="37">
        <v>97.7</v>
      </c>
      <c r="J420" s="38">
        <v>4657.89</v>
      </c>
      <c r="K420" s="38">
        <v>3957.89</v>
      </c>
      <c r="L420" s="38">
        <v>4678.95</v>
      </c>
      <c r="M420" s="38">
        <v>5052.63</v>
      </c>
      <c r="N420" s="38">
        <v>5052.63</v>
      </c>
      <c r="O420" s="38">
        <v>5142.11</v>
      </c>
      <c r="P420" s="39">
        <v>0</v>
      </c>
      <c r="Q420" s="37">
        <v>0</v>
      </c>
      <c r="R420" s="38">
        <v>0</v>
      </c>
    </row>
    <row r="421" spans="1:18" ht="26.25" customHeight="1">
      <c r="A421" s="55" t="s">
        <v>575</v>
      </c>
      <c r="B421" s="35">
        <v>360</v>
      </c>
      <c r="C421" s="36">
        <v>6</v>
      </c>
      <c r="D421" s="37">
        <v>44</v>
      </c>
      <c r="E421" s="37">
        <v>37.8</v>
      </c>
      <c r="F421" s="37">
        <v>44</v>
      </c>
      <c r="G421" s="37">
        <v>51.1</v>
      </c>
      <c r="H421" s="37">
        <v>51.1</v>
      </c>
      <c r="I421" s="37">
        <v>51.4</v>
      </c>
      <c r="J421" s="38">
        <v>7333.33</v>
      </c>
      <c r="K421" s="38">
        <v>6300</v>
      </c>
      <c r="L421" s="38">
        <v>7333.33</v>
      </c>
      <c r="M421" s="38">
        <v>8516.67</v>
      </c>
      <c r="N421" s="38">
        <v>8516.67</v>
      </c>
      <c r="O421" s="38">
        <v>8566.67</v>
      </c>
      <c r="P421" s="39">
        <v>0</v>
      </c>
      <c r="Q421" s="37">
        <v>0</v>
      </c>
      <c r="R421" s="38">
        <v>0</v>
      </c>
    </row>
    <row r="422" spans="1:18" ht="12.75" customHeight="1">
      <c r="A422" s="49" t="s">
        <v>576</v>
      </c>
      <c r="B422" s="35">
        <v>361</v>
      </c>
      <c r="C422" s="36">
        <v>5</v>
      </c>
      <c r="D422" s="37">
        <v>22</v>
      </c>
      <c r="E422" s="37">
        <v>18.3</v>
      </c>
      <c r="F422" s="37">
        <v>22</v>
      </c>
      <c r="G422" s="37">
        <v>22</v>
      </c>
      <c r="H422" s="37">
        <v>22</v>
      </c>
      <c r="I422" s="37">
        <v>22.5</v>
      </c>
      <c r="J422" s="38">
        <v>4399.94</v>
      </c>
      <c r="K422" s="38">
        <v>3650.22</v>
      </c>
      <c r="L422" s="38">
        <v>4399.94</v>
      </c>
      <c r="M422" s="38">
        <v>4399.94</v>
      </c>
      <c r="N422" s="38">
        <v>4399.94</v>
      </c>
      <c r="O422" s="38">
        <v>4499.94</v>
      </c>
      <c r="P422" s="39">
        <v>0</v>
      </c>
      <c r="Q422" s="37">
        <v>0</v>
      </c>
      <c r="R422" s="38">
        <v>0</v>
      </c>
    </row>
    <row r="423" spans="1:18" ht="12.75" customHeight="1">
      <c r="A423" s="49" t="s">
        <v>577</v>
      </c>
      <c r="B423" s="35">
        <v>362</v>
      </c>
      <c r="C423" s="36">
        <v>4</v>
      </c>
      <c r="D423" s="37">
        <v>12.5</v>
      </c>
      <c r="E423" s="37">
        <v>10.1</v>
      </c>
      <c r="F423" s="37">
        <v>12.9</v>
      </c>
      <c r="G423" s="37">
        <v>12.9</v>
      </c>
      <c r="H423" s="37">
        <v>12.9</v>
      </c>
      <c r="I423" s="37">
        <v>13.8</v>
      </c>
      <c r="J423" s="38">
        <v>3125</v>
      </c>
      <c r="K423" s="38">
        <v>2525</v>
      </c>
      <c r="L423" s="38">
        <v>3225</v>
      </c>
      <c r="M423" s="38">
        <v>3225</v>
      </c>
      <c r="N423" s="38">
        <v>3225</v>
      </c>
      <c r="O423" s="38">
        <v>3450</v>
      </c>
      <c r="P423" s="39">
        <v>0</v>
      </c>
      <c r="Q423" s="37">
        <v>0</v>
      </c>
      <c r="R423" s="38">
        <v>0</v>
      </c>
    </row>
    <row r="424" spans="1:18" ht="12.75" customHeight="1">
      <c r="A424" s="49" t="s">
        <v>578</v>
      </c>
      <c r="B424" s="35">
        <v>363</v>
      </c>
      <c r="C424" s="36">
        <v>4</v>
      </c>
      <c r="D424" s="37">
        <v>10</v>
      </c>
      <c r="E424" s="37">
        <v>9</v>
      </c>
      <c r="F424" s="37">
        <v>10</v>
      </c>
      <c r="G424" s="37">
        <v>10</v>
      </c>
      <c r="H424" s="37">
        <v>10</v>
      </c>
      <c r="I424" s="37">
        <v>10</v>
      </c>
      <c r="J424" s="38">
        <v>2497.47</v>
      </c>
      <c r="K424" s="38">
        <v>2255.48</v>
      </c>
      <c r="L424" s="38">
        <v>2497.47</v>
      </c>
      <c r="M424" s="38">
        <v>2497.47</v>
      </c>
      <c r="N424" s="38">
        <v>2497.47</v>
      </c>
      <c r="O424" s="38">
        <v>2497.47</v>
      </c>
      <c r="P424" s="39">
        <v>0</v>
      </c>
      <c r="Q424" s="37">
        <v>0</v>
      </c>
      <c r="R424" s="38">
        <v>0</v>
      </c>
    </row>
    <row r="425" spans="1:18" ht="12.75" customHeight="1">
      <c r="A425" s="109" t="s">
        <v>591</v>
      </c>
      <c r="B425" s="109"/>
      <c r="C425" s="109"/>
      <c r="D425" s="109"/>
      <c r="E425" s="109"/>
      <c r="F425" s="109"/>
      <c r="G425" s="109"/>
      <c r="H425" s="109"/>
      <c r="I425" s="109"/>
      <c r="J425" s="109"/>
      <c r="K425" s="109"/>
      <c r="L425" s="109"/>
      <c r="M425" s="109"/>
      <c r="N425" s="109"/>
      <c r="O425" s="109"/>
      <c r="P425" s="40"/>
      <c r="Q425" s="41"/>
      <c r="R425" s="42"/>
    </row>
    <row r="426" spans="1:18" ht="63.75" customHeight="1">
      <c r="A426" s="35" t="s">
        <v>592</v>
      </c>
      <c r="B426" s="35">
        <v>364</v>
      </c>
      <c r="C426" s="36">
        <v>13281</v>
      </c>
      <c r="D426" s="37">
        <v>45142.3</v>
      </c>
      <c r="E426" s="37">
        <v>28989.7</v>
      </c>
      <c r="F426" s="37">
        <v>45190.8</v>
      </c>
      <c r="G426" s="37">
        <v>47088.2</v>
      </c>
      <c r="H426" s="37">
        <v>47149.8</v>
      </c>
      <c r="I426" s="37">
        <v>54264.6</v>
      </c>
      <c r="J426" s="38">
        <v>3399.01</v>
      </c>
      <c r="K426" s="38">
        <v>2182.79</v>
      </c>
      <c r="L426" s="38">
        <v>3402.67</v>
      </c>
      <c r="M426" s="38">
        <v>3545.53</v>
      </c>
      <c r="N426" s="38">
        <v>3550.17</v>
      </c>
      <c r="O426" s="38">
        <v>4085.88</v>
      </c>
      <c r="P426" s="39">
        <v>166</v>
      </c>
      <c r="Q426" s="37">
        <v>622</v>
      </c>
      <c r="R426" s="38">
        <v>3746.99</v>
      </c>
    </row>
    <row r="427" spans="1:18" ht="25.5" customHeight="1">
      <c r="A427" s="35" t="s">
        <v>593</v>
      </c>
      <c r="B427" s="35">
        <v>365</v>
      </c>
      <c r="C427" s="36">
        <v>13854</v>
      </c>
      <c r="D427" s="37">
        <v>55889.4</v>
      </c>
      <c r="E427" s="37">
        <v>37531.3</v>
      </c>
      <c r="F427" s="37">
        <v>55920.9</v>
      </c>
      <c r="G427" s="37">
        <v>64514.4</v>
      </c>
      <c r="H427" s="37">
        <v>64581.1</v>
      </c>
      <c r="I427" s="37">
        <v>69466.1</v>
      </c>
      <c r="J427" s="38">
        <v>4034.17</v>
      </c>
      <c r="K427" s="38">
        <v>2709.06</v>
      </c>
      <c r="L427" s="38">
        <v>4036.44</v>
      </c>
      <c r="M427" s="38">
        <v>4656.73</v>
      </c>
      <c r="N427" s="38">
        <v>4661.55</v>
      </c>
      <c r="O427" s="38">
        <v>5014.15</v>
      </c>
      <c r="P427" s="39">
        <v>221</v>
      </c>
      <c r="Q427" s="37">
        <v>988.3</v>
      </c>
      <c r="R427" s="38">
        <v>4471.95</v>
      </c>
    </row>
    <row r="428" spans="1:18" ht="76.5" customHeight="1">
      <c r="A428" s="35" t="s">
        <v>594</v>
      </c>
      <c r="B428" s="35">
        <v>366</v>
      </c>
      <c r="C428" s="36">
        <v>3157</v>
      </c>
      <c r="D428" s="37">
        <v>20208.4</v>
      </c>
      <c r="E428" s="37">
        <v>15540.8</v>
      </c>
      <c r="F428" s="37">
        <v>20208.4</v>
      </c>
      <c r="G428" s="37">
        <v>26854.8</v>
      </c>
      <c r="H428" s="37">
        <v>26860</v>
      </c>
      <c r="I428" s="37">
        <v>27029.9</v>
      </c>
      <c r="J428" s="38">
        <v>6401.14</v>
      </c>
      <c r="K428" s="38">
        <v>4922.65</v>
      </c>
      <c r="L428" s="38">
        <v>6401.14</v>
      </c>
      <c r="M428" s="38">
        <v>8506.43</v>
      </c>
      <c r="N428" s="38">
        <v>8508.08</v>
      </c>
      <c r="O428" s="38">
        <v>8561.89</v>
      </c>
      <c r="P428" s="39">
        <v>34</v>
      </c>
      <c r="Q428" s="37">
        <v>292.3</v>
      </c>
      <c r="R428" s="38">
        <v>8597.06</v>
      </c>
    </row>
    <row r="429" spans="1:18" ht="26.25" customHeight="1">
      <c r="A429" s="55" t="s">
        <v>423</v>
      </c>
      <c r="B429" s="35">
        <v>367</v>
      </c>
      <c r="C429" s="36">
        <v>336</v>
      </c>
      <c r="D429" s="37">
        <v>2761.1</v>
      </c>
      <c r="E429" s="37">
        <v>1744.7</v>
      </c>
      <c r="F429" s="37">
        <v>2761.1</v>
      </c>
      <c r="G429" s="37">
        <v>4109.9</v>
      </c>
      <c r="H429" s="37">
        <v>4109.9</v>
      </c>
      <c r="I429" s="37">
        <v>4133.2</v>
      </c>
      <c r="J429" s="38">
        <v>8217.56</v>
      </c>
      <c r="K429" s="38">
        <v>5192.56</v>
      </c>
      <c r="L429" s="38">
        <v>8217.56</v>
      </c>
      <c r="M429" s="38">
        <v>12231.85</v>
      </c>
      <c r="N429" s="38">
        <v>12231.85</v>
      </c>
      <c r="O429" s="38">
        <v>12301.19</v>
      </c>
      <c r="P429" s="39">
        <v>3</v>
      </c>
      <c r="Q429" s="37">
        <v>39</v>
      </c>
      <c r="R429" s="38">
        <v>12993.99</v>
      </c>
    </row>
    <row r="430" spans="1:18" ht="12.75" customHeight="1">
      <c r="A430" s="49" t="s">
        <v>364</v>
      </c>
      <c r="B430" s="35">
        <v>368</v>
      </c>
      <c r="C430" s="36">
        <v>1059</v>
      </c>
      <c r="D430" s="37">
        <v>8388.6</v>
      </c>
      <c r="E430" s="37">
        <v>6774.4</v>
      </c>
      <c r="F430" s="37">
        <v>8388.6</v>
      </c>
      <c r="G430" s="37">
        <v>10660.4</v>
      </c>
      <c r="H430" s="37">
        <v>10660.4</v>
      </c>
      <c r="I430" s="37">
        <v>10714</v>
      </c>
      <c r="J430" s="38">
        <v>7921.25</v>
      </c>
      <c r="K430" s="38">
        <v>6396.98</v>
      </c>
      <c r="L430" s="38">
        <v>7921.25</v>
      </c>
      <c r="M430" s="38">
        <v>10066.48</v>
      </c>
      <c r="N430" s="38">
        <v>10066.48</v>
      </c>
      <c r="O430" s="38">
        <v>10117.09</v>
      </c>
      <c r="P430" s="39">
        <v>10</v>
      </c>
      <c r="Q430" s="37">
        <v>109.1</v>
      </c>
      <c r="R430" s="38">
        <v>10910</v>
      </c>
    </row>
    <row r="431" spans="1:18" ht="12.75" customHeight="1">
      <c r="A431" s="49" t="s">
        <v>542</v>
      </c>
      <c r="B431" s="35">
        <v>369</v>
      </c>
      <c r="C431" s="36">
        <v>1762</v>
      </c>
      <c r="D431" s="37">
        <v>9058.7</v>
      </c>
      <c r="E431" s="37">
        <v>7021.7</v>
      </c>
      <c r="F431" s="37">
        <v>9058.7</v>
      </c>
      <c r="G431" s="37">
        <v>12084.5</v>
      </c>
      <c r="H431" s="37">
        <v>12089.7</v>
      </c>
      <c r="I431" s="37">
        <v>12182.7</v>
      </c>
      <c r="J431" s="38">
        <v>5141.15</v>
      </c>
      <c r="K431" s="38">
        <v>3985.07</v>
      </c>
      <c r="L431" s="38">
        <v>5141.15</v>
      </c>
      <c r="M431" s="38">
        <v>6858.4</v>
      </c>
      <c r="N431" s="38">
        <v>6861.35</v>
      </c>
      <c r="O431" s="38">
        <v>6914.13</v>
      </c>
      <c r="P431" s="39">
        <v>21</v>
      </c>
      <c r="Q431" s="37">
        <v>144.2</v>
      </c>
      <c r="R431" s="38">
        <v>6866.67</v>
      </c>
    </row>
    <row r="432" spans="1:18" ht="25.5" customHeight="1">
      <c r="A432" s="35" t="s">
        <v>595</v>
      </c>
      <c r="B432" s="35">
        <v>370</v>
      </c>
      <c r="C432" s="36">
        <v>1538</v>
      </c>
      <c r="D432" s="37">
        <v>10881.8</v>
      </c>
      <c r="E432" s="37">
        <v>8766.6</v>
      </c>
      <c r="F432" s="37">
        <v>10881.8</v>
      </c>
      <c r="G432" s="37">
        <v>13699.5</v>
      </c>
      <c r="H432" s="37">
        <v>13704.4</v>
      </c>
      <c r="I432" s="37">
        <v>13795.9</v>
      </c>
      <c r="J432" s="38">
        <v>7075.29</v>
      </c>
      <c r="K432" s="38">
        <v>5700</v>
      </c>
      <c r="L432" s="38">
        <v>7075.29</v>
      </c>
      <c r="M432" s="38">
        <v>8907.35</v>
      </c>
      <c r="N432" s="38">
        <v>8910.53</v>
      </c>
      <c r="O432" s="38">
        <v>8970.03</v>
      </c>
      <c r="P432" s="39">
        <v>9</v>
      </c>
      <c r="Q432" s="37">
        <v>82.7</v>
      </c>
      <c r="R432" s="38">
        <v>9188.89</v>
      </c>
    </row>
    <row r="433" spans="1:18" ht="26.25" customHeight="1">
      <c r="A433" s="55" t="s">
        <v>423</v>
      </c>
      <c r="B433" s="35">
        <v>371</v>
      </c>
      <c r="C433" s="36">
        <v>207</v>
      </c>
      <c r="D433" s="37">
        <v>1551.5</v>
      </c>
      <c r="E433" s="37">
        <v>1025.4</v>
      </c>
      <c r="F433" s="37">
        <v>1551.5</v>
      </c>
      <c r="G433" s="37">
        <v>2500.2</v>
      </c>
      <c r="H433" s="37">
        <v>2500.2</v>
      </c>
      <c r="I433" s="37">
        <v>2514.7</v>
      </c>
      <c r="J433" s="38">
        <v>7495.17</v>
      </c>
      <c r="K433" s="38">
        <v>4953.62</v>
      </c>
      <c r="L433" s="38">
        <v>7495.17</v>
      </c>
      <c r="M433" s="38">
        <v>12078.26</v>
      </c>
      <c r="N433" s="38">
        <v>12078.26</v>
      </c>
      <c r="O433" s="38">
        <v>12148.31</v>
      </c>
      <c r="P433" s="39">
        <v>1</v>
      </c>
      <c r="Q433" s="37">
        <v>14.5</v>
      </c>
      <c r="R433" s="38">
        <v>14501.5</v>
      </c>
    </row>
    <row r="434" spans="1:18" ht="12.75" customHeight="1">
      <c r="A434" s="49" t="s">
        <v>364</v>
      </c>
      <c r="B434" s="35">
        <v>372</v>
      </c>
      <c r="C434" s="36">
        <v>651</v>
      </c>
      <c r="D434" s="37">
        <v>5350.5</v>
      </c>
      <c r="E434" s="37">
        <v>4419.7</v>
      </c>
      <c r="F434" s="37">
        <v>5350.5</v>
      </c>
      <c r="G434" s="37">
        <v>6484.1</v>
      </c>
      <c r="H434" s="37">
        <v>6484.1</v>
      </c>
      <c r="I434" s="37">
        <v>6519.1</v>
      </c>
      <c r="J434" s="38">
        <v>8218.89</v>
      </c>
      <c r="K434" s="38">
        <v>6789.09</v>
      </c>
      <c r="L434" s="38">
        <v>8218.89</v>
      </c>
      <c r="M434" s="38">
        <v>9960.22</v>
      </c>
      <c r="N434" s="38">
        <v>9960.22</v>
      </c>
      <c r="O434" s="38">
        <v>10013.98</v>
      </c>
      <c r="P434" s="39">
        <v>4</v>
      </c>
      <c r="Q434" s="37">
        <v>39.7</v>
      </c>
      <c r="R434" s="38">
        <v>9925</v>
      </c>
    </row>
    <row r="435" spans="1:18" ht="12.75" customHeight="1">
      <c r="A435" s="49" t="s">
        <v>542</v>
      </c>
      <c r="B435" s="35">
        <v>373</v>
      </c>
      <c r="C435" s="36">
        <v>680</v>
      </c>
      <c r="D435" s="37">
        <v>3979.8</v>
      </c>
      <c r="E435" s="37">
        <v>3321.5</v>
      </c>
      <c r="F435" s="37">
        <v>3979.8</v>
      </c>
      <c r="G435" s="37">
        <v>4715.2</v>
      </c>
      <c r="H435" s="37">
        <v>4720.1</v>
      </c>
      <c r="I435" s="37">
        <v>4762.1</v>
      </c>
      <c r="J435" s="38">
        <v>5852.65</v>
      </c>
      <c r="K435" s="38">
        <v>4884.56</v>
      </c>
      <c r="L435" s="38">
        <v>5852.65</v>
      </c>
      <c r="M435" s="38">
        <v>6934.12</v>
      </c>
      <c r="N435" s="38">
        <v>6941.32</v>
      </c>
      <c r="O435" s="38">
        <v>7003.09</v>
      </c>
      <c r="P435" s="39">
        <v>4</v>
      </c>
      <c r="Q435" s="37">
        <v>28.5</v>
      </c>
      <c r="R435" s="38">
        <v>7125</v>
      </c>
    </row>
    <row r="436" spans="1:18" ht="38.25" customHeight="1">
      <c r="A436" s="35" t="s">
        <v>596</v>
      </c>
      <c r="B436" s="35">
        <v>374</v>
      </c>
      <c r="C436" s="36">
        <v>128</v>
      </c>
      <c r="D436" s="37">
        <v>605.2</v>
      </c>
      <c r="E436" s="37">
        <v>290.8</v>
      </c>
      <c r="F436" s="37">
        <v>605.2</v>
      </c>
      <c r="G436" s="37">
        <v>1303.3</v>
      </c>
      <c r="H436" s="37">
        <v>1303.3</v>
      </c>
      <c r="I436" s="37">
        <v>1310.6</v>
      </c>
      <c r="J436" s="38">
        <v>4728.13</v>
      </c>
      <c r="K436" s="38">
        <v>2271.88</v>
      </c>
      <c r="L436" s="38">
        <v>4728.13</v>
      </c>
      <c r="M436" s="38">
        <v>10182.03</v>
      </c>
      <c r="N436" s="38">
        <v>10182.03</v>
      </c>
      <c r="O436" s="38">
        <v>10239.06</v>
      </c>
      <c r="P436" s="39">
        <v>0</v>
      </c>
      <c r="Q436" s="37">
        <v>0</v>
      </c>
      <c r="R436" s="38">
        <v>0</v>
      </c>
    </row>
    <row r="437" spans="1:18" ht="51" customHeight="1">
      <c r="A437" s="35" t="s">
        <v>597</v>
      </c>
      <c r="B437" s="35">
        <v>375</v>
      </c>
      <c r="C437" s="36">
        <v>167</v>
      </c>
      <c r="D437" s="37">
        <v>816.1</v>
      </c>
      <c r="E437" s="37">
        <v>440.4</v>
      </c>
      <c r="F437" s="37">
        <v>816.1</v>
      </c>
      <c r="G437" s="37">
        <v>1614.8</v>
      </c>
      <c r="H437" s="37">
        <v>1614.8</v>
      </c>
      <c r="I437" s="37">
        <v>1629.9</v>
      </c>
      <c r="J437" s="38">
        <v>4886.83</v>
      </c>
      <c r="K437" s="38">
        <v>2637.13</v>
      </c>
      <c r="L437" s="38">
        <v>4886.83</v>
      </c>
      <c r="M437" s="38">
        <v>9669.46</v>
      </c>
      <c r="N437" s="38">
        <v>9669.46</v>
      </c>
      <c r="O437" s="38">
        <v>9759.88</v>
      </c>
      <c r="P437" s="39">
        <v>0</v>
      </c>
      <c r="Q437" s="37">
        <v>0</v>
      </c>
      <c r="R437" s="38">
        <v>0</v>
      </c>
    </row>
    <row r="438" spans="1:18" ht="25.5" customHeight="1">
      <c r="A438" s="35" t="s">
        <v>598</v>
      </c>
      <c r="B438" s="35">
        <v>376</v>
      </c>
      <c r="C438" s="36">
        <v>2083</v>
      </c>
      <c r="D438" s="37">
        <v>7061.6</v>
      </c>
      <c r="E438" s="37">
        <v>5188.3</v>
      </c>
      <c r="F438" s="37">
        <v>7061.9</v>
      </c>
      <c r="G438" s="37">
        <v>9005.4</v>
      </c>
      <c r="H438" s="37">
        <v>9025.4</v>
      </c>
      <c r="I438" s="37">
        <v>9408.7</v>
      </c>
      <c r="J438" s="38">
        <v>3390.11</v>
      </c>
      <c r="K438" s="38">
        <v>2490.78</v>
      </c>
      <c r="L438" s="38">
        <v>3390.25</v>
      </c>
      <c r="M438" s="38">
        <v>4323.28</v>
      </c>
      <c r="N438" s="38">
        <v>4332.89</v>
      </c>
      <c r="O438" s="38">
        <v>4516.9</v>
      </c>
      <c r="P438" s="39">
        <v>187</v>
      </c>
      <c r="Q438" s="37">
        <v>696</v>
      </c>
      <c r="R438" s="38">
        <v>3721.93</v>
      </c>
    </row>
    <row r="439" spans="1:18" ht="39" customHeight="1">
      <c r="A439" s="55" t="s">
        <v>599</v>
      </c>
      <c r="B439" s="35">
        <v>377</v>
      </c>
      <c r="C439" s="36">
        <v>366</v>
      </c>
      <c r="D439" s="37">
        <v>1213.7</v>
      </c>
      <c r="E439" s="37">
        <v>882.5</v>
      </c>
      <c r="F439" s="37">
        <v>1213.8</v>
      </c>
      <c r="G439" s="37">
        <v>1347.4</v>
      </c>
      <c r="H439" s="37">
        <v>1365.2</v>
      </c>
      <c r="I439" s="37">
        <v>1403.7</v>
      </c>
      <c r="J439" s="38">
        <v>3316.12</v>
      </c>
      <c r="K439" s="38">
        <v>2411.2</v>
      </c>
      <c r="L439" s="38">
        <v>3316.39</v>
      </c>
      <c r="M439" s="38">
        <v>3681.42</v>
      </c>
      <c r="N439" s="38">
        <v>3730.05</v>
      </c>
      <c r="O439" s="38">
        <v>3835.25</v>
      </c>
      <c r="P439" s="39">
        <v>4</v>
      </c>
      <c r="Q439" s="37">
        <v>13.4</v>
      </c>
      <c r="R439" s="38">
        <v>3350</v>
      </c>
    </row>
    <row r="440" spans="1:18" ht="89.25" customHeight="1">
      <c r="A440" s="35" t="s">
        <v>600</v>
      </c>
      <c r="B440" s="35">
        <v>3771</v>
      </c>
      <c r="C440" s="36">
        <v>5211</v>
      </c>
      <c r="D440" s="37">
        <v>27058.8</v>
      </c>
      <c r="E440" s="37">
        <v>20552.8</v>
      </c>
      <c r="F440" s="37">
        <v>27059.1</v>
      </c>
      <c r="G440" s="37">
        <v>35544.7</v>
      </c>
      <c r="H440" s="37">
        <v>35569.9</v>
      </c>
      <c r="I440" s="37">
        <v>36124.4</v>
      </c>
      <c r="J440" s="38">
        <v>5192.63</v>
      </c>
      <c r="K440" s="38">
        <v>3944.12</v>
      </c>
      <c r="L440" s="38">
        <v>5192.69</v>
      </c>
      <c r="M440" s="38">
        <v>6821.09</v>
      </c>
      <c r="N440" s="38">
        <v>6825.93</v>
      </c>
      <c r="O440" s="38">
        <v>6932.34</v>
      </c>
      <c r="P440" s="39">
        <v>221</v>
      </c>
      <c r="Q440" s="37">
        <v>988.3</v>
      </c>
      <c r="R440" s="38">
        <v>4471.95</v>
      </c>
    </row>
    <row r="441" spans="1:18" ht="26.25" customHeight="1">
      <c r="A441" s="55" t="s">
        <v>423</v>
      </c>
      <c r="B441" s="35">
        <v>3772</v>
      </c>
      <c r="C441" s="36">
        <v>333</v>
      </c>
      <c r="D441" s="37">
        <v>2733.8</v>
      </c>
      <c r="E441" s="37">
        <v>1721.5</v>
      </c>
      <c r="F441" s="37">
        <v>2733.8</v>
      </c>
      <c r="G441" s="37">
        <v>4074.4</v>
      </c>
      <c r="H441" s="37">
        <v>4074.4</v>
      </c>
      <c r="I441" s="37">
        <v>4097.7</v>
      </c>
      <c r="J441" s="38">
        <v>8209.61</v>
      </c>
      <c r="K441" s="38">
        <v>5169.67</v>
      </c>
      <c r="L441" s="38">
        <v>8209.61</v>
      </c>
      <c r="M441" s="38">
        <v>12235.44</v>
      </c>
      <c r="N441" s="38">
        <v>12235.44</v>
      </c>
      <c r="O441" s="38">
        <v>12305.41</v>
      </c>
      <c r="P441" s="39">
        <v>3</v>
      </c>
      <c r="Q441" s="37">
        <v>39</v>
      </c>
      <c r="R441" s="38">
        <v>12993.99</v>
      </c>
    </row>
    <row r="442" spans="1:18" ht="12.75" customHeight="1">
      <c r="A442" s="49" t="s">
        <v>364</v>
      </c>
      <c r="B442" s="35">
        <v>3773</v>
      </c>
      <c r="C442" s="36">
        <v>1045</v>
      </c>
      <c r="D442" s="37">
        <v>8297.3</v>
      </c>
      <c r="E442" s="37">
        <v>6716.5</v>
      </c>
      <c r="F442" s="37">
        <v>8297.3</v>
      </c>
      <c r="G442" s="37">
        <v>10479.8</v>
      </c>
      <c r="H442" s="37">
        <v>10479.8</v>
      </c>
      <c r="I442" s="37">
        <v>10533.6</v>
      </c>
      <c r="J442" s="38">
        <v>7940</v>
      </c>
      <c r="K442" s="38">
        <v>6427.27</v>
      </c>
      <c r="L442" s="38">
        <v>7940</v>
      </c>
      <c r="M442" s="38">
        <v>10028.52</v>
      </c>
      <c r="N442" s="38">
        <v>10028.52</v>
      </c>
      <c r="O442" s="38">
        <v>10080</v>
      </c>
      <c r="P442" s="39">
        <v>10</v>
      </c>
      <c r="Q442" s="37">
        <v>109.1</v>
      </c>
      <c r="R442" s="38">
        <v>10910</v>
      </c>
    </row>
    <row r="443" spans="1:18" ht="12.75" customHeight="1">
      <c r="A443" s="49" t="s">
        <v>542</v>
      </c>
      <c r="B443" s="35">
        <v>3774</v>
      </c>
      <c r="C443" s="36">
        <v>1751</v>
      </c>
      <c r="D443" s="37">
        <v>9017.1</v>
      </c>
      <c r="E443" s="37">
        <v>6986.2</v>
      </c>
      <c r="F443" s="37">
        <v>9017.1</v>
      </c>
      <c r="G443" s="37">
        <v>12029.1</v>
      </c>
      <c r="H443" s="37">
        <v>12034.3</v>
      </c>
      <c r="I443" s="37">
        <v>12124.7</v>
      </c>
      <c r="J443" s="38">
        <v>5149.69</v>
      </c>
      <c r="K443" s="38">
        <v>3989.83</v>
      </c>
      <c r="L443" s="38">
        <v>5149.69</v>
      </c>
      <c r="M443" s="38">
        <v>6869.85</v>
      </c>
      <c r="N443" s="38">
        <v>6872.82</v>
      </c>
      <c r="O443" s="38">
        <v>6924.44</v>
      </c>
      <c r="P443" s="39">
        <v>21</v>
      </c>
      <c r="Q443" s="37">
        <v>144.2</v>
      </c>
      <c r="R443" s="38">
        <v>6866.67</v>
      </c>
    </row>
    <row r="444" spans="1:18" ht="12.75" customHeight="1">
      <c r="A444" s="49" t="s">
        <v>601</v>
      </c>
      <c r="B444" s="35">
        <v>3775</v>
      </c>
      <c r="C444" s="36">
        <v>2082</v>
      </c>
      <c r="D444" s="37">
        <v>7010.6</v>
      </c>
      <c r="E444" s="37">
        <v>5128.6</v>
      </c>
      <c r="F444" s="37">
        <v>7010.9</v>
      </c>
      <c r="G444" s="37">
        <v>8961.4</v>
      </c>
      <c r="H444" s="37">
        <v>8981.4</v>
      </c>
      <c r="I444" s="37">
        <v>9368.4</v>
      </c>
      <c r="J444" s="38">
        <v>3367.24</v>
      </c>
      <c r="K444" s="38">
        <v>2463.3</v>
      </c>
      <c r="L444" s="38">
        <v>3367.39</v>
      </c>
      <c r="M444" s="38">
        <v>4304.23</v>
      </c>
      <c r="N444" s="38">
        <v>4313.83</v>
      </c>
      <c r="O444" s="38">
        <v>4499.71</v>
      </c>
      <c r="P444" s="39">
        <v>187</v>
      </c>
      <c r="Q444" s="37">
        <v>696</v>
      </c>
      <c r="R444" s="38">
        <v>3721.93</v>
      </c>
    </row>
    <row r="445" spans="1:18" s="51" customFormat="1" ht="127.5" customHeight="1">
      <c r="A445" s="59" t="s">
        <v>602</v>
      </c>
      <c r="B445" s="67">
        <v>3776</v>
      </c>
      <c r="C445" s="36">
        <v>3172</v>
      </c>
      <c r="D445" s="37">
        <v>12824.5</v>
      </c>
      <c r="E445" s="37">
        <v>8666.5</v>
      </c>
      <c r="F445" s="37">
        <v>12824.8</v>
      </c>
      <c r="G445" s="37">
        <v>21600.5</v>
      </c>
      <c r="H445" s="37">
        <v>21602.3</v>
      </c>
      <c r="I445" s="37">
        <v>21766.3</v>
      </c>
      <c r="J445" s="38">
        <v>4043.03</v>
      </c>
      <c r="K445" s="38">
        <v>2732.19</v>
      </c>
      <c r="L445" s="38">
        <v>4043.13</v>
      </c>
      <c r="M445" s="38">
        <v>6809.74</v>
      </c>
      <c r="N445" s="38">
        <v>6810.31</v>
      </c>
      <c r="O445" s="38">
        <v>6862.01</v>
      </c>
      <c r="P445" s="39">
        <v>105</v>
      </c>
      <c r="Q445" s="37">
        <v>349.6</v>
      </c>
      <c r="R445" s="38">
        <v>3329.52</v>
      </c>
    </row>
    <row r="446" spans="1:18" s="51" customFormat="1" ht="26.25" customHeight="1">
      <c r="A446" s="52" t="s">
        <v>603</v>
      </c>
      <c r="B446" s="50">
        <v>3777</v>
      </c>
      <c r="C446" s="36">
        <v>261</v>
      </c>
      <c r="D446" s="37">
        <v>1686.7</v>
      </c>
      <c r="E446" s="37">
        <v>881.6</v>
      </c>
      <c r="F446" s="37">
        <v>1686.7</v>
      </c>
      <c r="G446" s="37">
        <v>3065.9</v>
      </c>
      <c r="H446" s="37">
        <v>3065.9</v>
      </c>
      <c r="I446" s="37">
        <v>3083.8</v>
      </c>
      <c r="J446" s="38">
        <v>6462.45</v>
      </c>
      <c r="K446" s="38">
        <v>3377.78</v>
      </c>
      <c r="L446" s="38">
        <v>6462.45</v>
      </c>
      <c r="M446" s="38">
        <v>11746.74</v>
      </c>
      <c r="N446" s="38">
        <v>11746.74</v>
      </c>
      <c r="O446" s="38">
        <v>11815.33</v>
      </c>
      <c r="P446" s="39">
        <v>1</v>
      </c>
      <c r="Q446" s="37">
        <v>11.5</v>
      </c>
      <c r="R446" s="38">
        <v>11498.5</v>
      </c>
    </row>
    <row r="447" spans="1:18" s="51" customFormat="1" ht="12.75" customHeight="1">
      <c r="A447" s="53" t="s">
        <v>415</v>
      </c>
      <c r="B447" s="50">
        <v>3778</v>
      </c>
      <c r="C447" s="36">
        <v>627</v>
      </c>
      <c r="D447" s="37">
        <v>3646.8</v>
      </c>
      <c r="E447" s="37">
        <v>2691.4</v>
      </c>
      <c r="F447" s="37">
        <v>3646.8</v>
      </c>
      <c r="G447" s="37">
        <v>5869.7</v>
      </c>
      <c r="H447" s="37">
        <v>5869.7</v>
      </c>
      <c r="I447" s="37">
        <v>5900.7</v>
      </c>
      <c r="J447" s="38">
        <v>5816.27</v>
      </c>
      <c r="K447" s="38">
        <v>4292.5</v>
      </c>
      <c r="L447" s="38">
        <v>5816.27</v>
      </c>
      <c r="M447" s="38">
        <v>9361.56</v>
      </c>
      <c r="N447" s="38">
        <v>9361.56</v>
      </c>
      <c r="O447" s="38">
        <v>9411</v>
      </c>
      <c r="P447" s="39">
        <v>1</v>
      </c>
      <c r="Q447" s="37">
        <v>9.3</v>
      </c>
      <c r="R447" s="38">
        <v>9287.25</v>
      </c>
    </row>
    <row r="448" spans="1:18" s="51" customFormat="1" ht="12.75" customHeight="1">
      <c r="A448" s="53" t="s">
        <v>365</v>
      </c>
      <c r="B448" s="50">
        <v>3779</v>
      </c>
      <c r="C448" s="36">
        <v>1243</v>
      </c>
      <c r="D448" s="37">
        <v>4877.7</v>
      </c>
      <c r="E448" s="37">
        <v>3501.8</v>
      </c>
      <c r="F448" s="37">
        <v>4877.7</v>
      </c>
      <c r="G448" s="37">
        <v>7927.2</v>
      </c>
      <c r="H448" s="37">
        <v>7927.2</v>
      </c>
      <c r="I448" s="37">
        <v>7994</v>
      </c>
      <c r="J448" s="38">
        <v>3924.14</v>
      </c>
      <c r="K448" s="38">
        <v>2817.22</v>
      </c>
      <c r="L448" s="38">
        <v>3924.14</v>
      </c>
      <c r="M448" s="38">
        <v>6377.47</v>
      </c>
      <c r="N448" s="38">
        <v>6377.47</v>
      </c>
      <c r="O448" s="38">
        <v>6431.21</v>
      </c>
      <c r="P448" s="39">
        <v>8</v>
      </c>
      <c r="Q448" s="37">
        <v>50.9</v>
      </c>
      <c r="R448" s="38">
        <v>6362.5</v>
      </c>
    </row>
    <row r="449" spans="1:18" s="51" customFormat="1" ht="12.75" customHeight="1">
      <c r="A449" s="53" t="s">
        <v>604</v>
      </c>
      <c r="B449" s="50">
        <v>37710</v>
      </c>
      <c r="C449" s="36">
        <v>1041</v>
      </c>
      <c r="D449" s="37">
        <v>2613.3</v>
      </c>
      <c r="E449" s="37">
        <v>1591.7</v>
      </c>
      <c r="F449" s="37">
        <v>2613.6</v>
      </c>
      <c r="G449" s="37">
        <v>4737.7</v>
      </c>
      <c r="H449" s="37">
        <v>4739.5</v>
      </c>
      <c r="I449" s="37">
        <v>4787.8</v>
      </c>
      <c r="J449" s="38">
        <v>2510.37</v>
      </c>
      <c r="K449" s="38">
        <v>1529.01</v>
      </c>
      <c r="L449" s="38">
        <v>2510.66</v>
      </c>
      <c r="M449" s="38">
        <v>4551.1</v>
      </c>
      <c r="N449" s="38">
        <v>4552.83</v>
      </c>
      <c r="O449" s="38">
        <v>4599.23</v>
      </c>
      <c r="P449" s="39">
        <v>95</v>
      </c>
      <c r="Q449" s="37">
        <v>277.9</v>
      </c>
      <c r="R449" s="38">
        <v>2925.26</v>
      </c>
    </row>
    <row r="450" spans="1:18" s="51" customFormat="1" ht="12.75" customHeight="1">
      <c r="A450" s="50" t="s">
        <v>605</v>
      </c>
      <c r="B450" s="50">
        <v>378</v>
      </c>
      <c r="C450" s="36">
        <v>8614</v>
      </c>
      <c r="D450" s="37">
        <v>28619.4</v>
      </c>
      <c r="E450" s="37">
        <v>16802.2</v>
      </c>
      <c r="F450" s="37">
        <v>28650.6</v>
      </c>
      <c r="G450" s="37">
        <v>28654.2</v>
      </c>
      <c r="H450" s="37">
        <v>28695.7</v>
      </c>
      <c r="I450" s="37">
        <v>33027.5</v>
      </c>
      <c r="J450" s="38">
        <v>3322.43</v>
      </c>
      <c r="K450" s="38">
        <v>1950.57</v>
      </c>
      <c r="L450" s="38">
        <v>3326.05</v>
      </c>
      <c r="M450" s="38">
        <v>3326.47</v>
      </c>
      <c r="N450" s="38">
        <v>3331.29</v>
      </c>
      <c r="O450" s="38">
        <v>3834.17</v>
      </c>
      <c r="P450" s="39">
        <v>0</v>
      </c>
      <c r="Q450" s="37">
        <v>0</v>
      </c>
      <c r="R450" s="38">
        <v>0</v>
      </c>
    </row>
    <row r="451" spans="1:18" ht="25.5" customHeight="1">
      <c r="A451" s="50" t="s">
        <v>606</v>
      </c>
      <c r="B451" s="50">
        <v>379</v>
      </c>
      <c r="C451" s="36">
        <v>903</v>
      </c>
      <c r="D451" s="37">
        <v>3333</v>
      </c>
      <c r="E451" s="37">
        <v>2283.8</v>
      </c>
      <c r="F451" s="37">
        <v>3340.6</v>
      </c>
      <c r="G451" s="37">
        <v>3406.2</v>
      </c>
      <c r="H451" s="37">
        <v>3408.8</v>
      </c>
      <c r="I451" s="37">
        <v>3707.7</v>
      </c>
      <c r="J451" s="38">
        <v>3691.03</v>
      </c>
      <c r="K451" s="38">
        <v>2529.13</v>
      </c>
      <c r="L451" s="38">
        <v>3699.45</v>
      </c>
      <c r="M451" s="38">
        <v>3772.09</v>
      </c>
      <c r="N451" s="38">
        <v>3774.97</v>
      </c>
      <c r="O451" s="38">
        <v>4105.98</v>
      </c>
      <c r="P451" s="39">
        <v>6</v>
      </c>
      <c r="Q451" s="37">
        <v>15.7</v>
      </c>
      <c r="R451" s="38">
        <v>2616.67</v>
      </c>
    </row>
    <row r="452" spans="1:18" ht="25.5" customHeight="1">
      <c r="A452" s="50" t="s">
        <v>607</v>
      </c>
      <c r="B452" s="50">
        <v>380</v>
      </c>
      <c r="C452" s="36">
        <v>3766</v>
      </c>
      <c r="D452" s="37">
        <v>15077.4</v>
      </c>
      <c r="E452" s="37">
        <v>10615.2</v>
      </c>
      <c r="F452" s="37">
        <v>15101</v>
      </c>
      <c r="G452" s="37">
        <v>15321.1</v>
      </c>
      <c r="H452" s="37">
        <v>15325.1</v>
      </c>
      <c r="I452" s="37">
        <v>16700.2</v>
      </c>
      <c r="J452" s="38">
        <v>4003.56</v>
      </c>
      <c r="K452" s="38">
        <v>2818.69</v>
      </c>
      <c r="L452" s="38">
        <v>4009.82</v>
      </c>
      <c r="M452" s="38">
        <v>4068.27</v>
      </c>
      <c r="N452" s="38">
        <v>4069.33</v>
      </c>
      <c r="O452" s="38">
        <v>4434.47</v>
      </c>
      <c r="P452" s="39">
        <v>15</v>
      </c>
      <c r="Q452" s="37">
        <v>50.6</v>
      </c>
      <c r="R452" s="38">
        <v>3373.33</v>
      </c>
    </row>
    <row r="453" spans="1:18" ht="38.25" customHeight="1">
      <c r="A453" s="50" t="s">
        <v>608</v>
      </c>
      <c r="B453" s="50">
        <v>381</v>
      </c>
      <c r="C453" s="36">
        <v>0</v>
      </c>
      <c r="D453" s="37">
        <v>0</v>
      </c>
      <c r="E453" s="37">
        <v>0</v>
      </c>
      <c r="F453" s="37">
        <v>0</v>
      </c>
      <c r="G453" s="37">
        <v>0</v>
      </c>
      <c r="H453" s="37">
        <v>0</v>
      </c>
      <c r="I453" s="37">
        <v>0</v>
      </c>
      <c r="J453" s="38">
        <v>0</v>
      </c>
      <c r="K453" s="38">
        <v>0</v>
      </c>
      <c r="L453" s="38">
        <v>0</v>
      </c>
      <c r="M453" s="38">
        <v>0</v>
      </c>
      <c r="N453" s="38">
        <v>0</v>
      </c>
      <c r="O453" s="38">
        <v>0</v>
      </c>
      <c r="P453" s="39">
        <v>0</v>
      </c>
      <c r="Q453" s="37">
        <v>0</v>
      </c>
      <c r="R453" s="38">
        <v>0</v>
      </c>
    </row>
    <row r="454" spans="1:18" ht="76.5" customHeight="1">
      <c r="A454" s="50" t="s">
        <v>609</v>
      </c>
      <c r="B454" s="50">
        <v>3811</v>
      </c>
      <c r="C454" s="36">
        <v>0</v>
      </c>
      <c r="D454" s="37">
        <v>0</v>
      </c>
      <c r="E454" s="37">
        <v>0</v>
      </c>
      <c r="F454" s="37">
        <v>0</v>
      </c>
      <c r="G454" s="37">
        <v>0</v>
      </c>
      <c r="H454" s="37">
        <v>0</v>
      </c>
      <c r="I454" s="37">
        <v>0</v>
      </c>
      <c r="J454" s="38">
        <v>0</v>
      </c>
      <c r="K454" s="38">
        <v>0</v>
      </c>
      <c r="L454" s="38">
        <v>0</v>
      </c>
      <c r="M454" s="38">
        <v>0</v>
      </c>
      <c r="N454" s="38">
        <v>0</v>
      </c>
      <c r="O454" s="38">
        <v>0</v>
      </c>
      <c r="P454" s="39">
        <v>0</v>
      </c>
      <c r="Q454" s="37">
        <v>0</v>
      </c>
      <c r="R454" s="38">
        <v>0</v>
      </c>
    </row>
    <row r="455" spans="1:18" ht="25.5" customHeight="1">
      <c r="A455" s="35" t="s">
        <v>610</v>
      </c>
      <c r="B455" s="35">
        <v>382</v>
      </c>
      <c r="C455" s="36">
        <v>114</v>
      </c>
      <c r="D455" s="37">
        <v>588</v>
      </c>
      <c r="E455" s="37">
        <v>300.2</v>
      </c>
      <c r="F455" s="37">
        <v>588.1</v>
      </c>
      <c r="G455" s="37">
        <v>1130</v>
      </c>
      <c r="H455" s="37">
        <v>1130</v>
      </c>
      <c r="I455" s="37">
        <v>1138.5</v>
      </c>
      <c r="J455" s="38">
        <v>5157.89</v>
      </c>
      <c r="K455" s="38">
        <v>2633.33</v>
      </c>
      <c r="L455" s="38">
        <v>5158.77</v>
      </c>
      <c r="M455" s="38">
        <v>9912.28</v>
      </c>
      <c r="N455" s="38">
        <v>9912.28</v>
      </c>
      <c r="O455" s="38">
        <v>9986.84</v>
      </c>
      <c r="P455" s="39">
        <v>2</v>
      </c>
      <c r="Q455" s="37">
        <v>12.7</v>
      </c>
      <c r="R455" s="38">
        <v>6350</v>
      </c>
    </row>
    <row r="456" spans="1:18" ht="25.5" customHeight="1">
      <c r="A456" s="35" t="s">
        <v>611</v>
      </c>
      <c r="B456" s="35">
        <v>383</v>
      </c>
      <c r="C456" s="36">
        <v>332</v>
      </c>
      <c r="D456" s="37">
        <v>1121.5</v>
      </c>
      <c r="E456" s="37">
        <v>634.5</v>
      </c>
      <c r="F456" s="37">
        <v>1121.6</v>
      </c>
      <c r="G456" s="37">
        <v>1713.9</v>
      </c>
      <c r="H456" s="37">
        <v>1713.9</v>
      </c>
      <c r="I456" s="37">
        <v>1753.9</v>
      </c>
      <c r="J456" s="38">
        <v>3378.01</v>
      </c>
      <c r="K456" s="38">
        <v>1911.14</v>
      </c>
      <c r="L456" s="38">
        <v>3378.31</v>
      </c>
      <c r="M456" s="38">
        <v>5162.35</v>
      </c>
      <c r="N456" s="38">
        <v>5162.35</v>
      </c>
      <c r="O456" s="38">
        <v>5282.83</v>
      </c>
      <c r="P456" s="39">
        <v>8</v>
      </c>
      <c r="Q456" s="37">
        <v>29.7</v>
      </c>
      <c r="R456" s="38">
        <v>3712.5</v>
      </c>
    </row>
    <row r="457" spans="1:18" ht="25.5" customHeight="1">
      <c r="A457" s="35" t="s">
        <v>612</v>
      </c>
      <c r="B457" s="35">
        <v>384</v>
      </c>
      <c r="C457" s="36">
        <v>7218</v>
      </c>
      <c r="D457" s="37">
        <v>23289.9</v>
      </c>
      <c r="E457" s="37">
        <v>12866.8</v>
      </c>
      <c r="F457" s="37">
        <v>23319.9</v>
      </c>
      <c r="G457" s="37">
        <v>23319.9</v>
      </c>
      <c r="H457" s="37">
        <v>23355.3</v>
      </c>
      <c r="I457" s="37">
        <v>26994.8</v>
      </c>
      <c r="J457" s="38">
        <v>3226.64</v>
      </c>
      <c r="K457" s="38">
        <v>1782.6</v>
      </c>
      <c r="L457" s="38">
        <v>3230.8</v>
      </c>
      <c r="M457" s="38">
        <v>3230.8</v>
      </c>
      <c r="N457" s="38">
        <v>3235.7</v>
      </c>
      <c r="O457" s="38">
        <v>3739.93</v>
      </c>
      <c r="P457" s="39">
        <v>0</v>
      </c>
      <c r="Q457" s="37">
        <v>0</v>
      </c>
      <c r="R457" s="38">
        <v>0</v>
      </c>
    </row>
    <row r="458" spans="1:18" s="51" customFormat="1" ht="38.25" customHeight="1">
      <c r="A458" s="50" t="s">
        <v>613</v>
      </c>
      <c r="B458" s="50">
        <v>385</v>
      </c>
      <c r="C458" s="36">
        <v>140</v>
      </c>
      <c r="D458" s="37">
        <v>521.9</v>
      </c>
      <c r="E458" s="37">
        <v>318.7</v>
      </c>
      <c r="F458" s="37">
        <v>521.9</v>
      </c>
      <c r="G458" s="37">
        <v>521.9</v>
      </c>
      <c r="H458" s="37">
        <v>524.2</v>
      </c>
      <c r="I458" s="37">
        <v>593.2</v>
      </c>
      <c r="J458" s="38">
        <v>3727.86</v>
      </c>
      <c r="K458" s="38">
        <v>2276.43</v>
      </c>
      <c r="L458" s="38">
        <v>3727.86</v>
      </c>
      <c r="M458" s="38">
        <v>3727.86</v>
      </c>
      <c r="N458" s="38">
        <v>3744.29</v>
      </c>
      <c r="O458" s="38">
        <v>4237.14</v>
      </c>
      <c r="P458" s="39">
        <v>0</v>
      </c>
      <c r="Q458" s="37">
        <v>0</v>
      </c>
      <c r="R458" s="38">
        <v>0</v>
      </c>
    </row>
    <row r="459" spans="1:18" s="51" customFormat="1" ht="51" customHeight="1">
      <c r="A459" s="50" t="s">
        <v>614</v>
      </c>
      <c r="B459" s="50">
        <v>386</v>
      </c>
      <c r="C459" s="36">
        <v>3311</v>
      </c>
      <c r="D459" s="37">
        <v>13879.2</v>
      </c>
      <c r="E459" s="37">
        <v>10031</v>
      </c>
      <c r="F459" s="37">
        <v>13898</v>
      </c>
      <c r="G459" s="37">
        <v>14092.2</v>
      </c>
      <c r="H459" s="37">
        <v>14094.8</v>
      </c>
      <c r="I459" s="37">
        <v>15173.6</v>
      </c>
      <c r="J459" s="38">
        <v>4191.85</v>
      </c>
      <c r="K459" s="38">
        <v>3029.6</v>
      </c>
      <c r="L459" s="38">
        <v>4197.52</v>
      </c>
      <c r="M459" s="38">
        <v>4256.18</v>
      </c>
      <c r="N459" s="38">
        <v>4256.96</v>
      </c>
      <c r="O459" s="38">
        <v>4582.78</v>
      </c>
      <c r="P459" s="39">
        <v>19</v>
      </c>
      <c r="Q459" s="37">
        <v>60.4</v>
      </c>
      <c r="R459" s="38">
        <v>3178.95</v>
      </c>
    </row>
    <row r="460" spans="1:18" s="51" customFormat="1" ht="51" customHeight="1">
      <c r="A460" s="50" t="s">
        <v>615</v>
      </c>
      <c r="B460" s="50">
        <v>387</v>
      </c>
      <c r="C460" s="36">
        <v>1358</v>
      </c>
      <c r="D460" s="37">
        <v>4531.3</v>
      </c>
      <c r="E460" s="37">
        <v>2867.9</v>
      </c>
      <c r="F460" s="37">
        <v>4543.7</v>
      </c>
      <c r="G460" s="37">
        <v>4635.1</v>
      </c>
      <c r="H460" s="37">
        <v>4639.1</v>
      </c>
      <c r="I460" s="37">
        <v>5234.3</v>
      </c>
      <c r="J460" s="38">
        <v>3336.75</v>
      </c>
      <c r="K460" s="38">
        <v>2111.86</v>
      </c>
      <c r="L460" s="38">
        <v>3345.88</v>
      </c>
      <c r="M460" s="38">
        <v>3413.18</v>
      </c>
      <c r="N460" s="38">
        <v>3416.13</v>
      </c>
      <c r="O460" s="38">
        <v>3854.42</v>
      </c>
      <c r="P460" s="39">
        <v>2</v>
      </c>
      <c r="Q460" s="37">
        <v>5.9</v>
      </c>
      <c r="R460" s="38">
        <v>2941.04</v>
      </c>
    </row>
    <row r="461" spans="1:18" ht="12.75" customHeight="1">
      <c r="A461" s="109" t="s">
        <v>616</v>
      </c>
      <c r="B461" s="109"/>
      <c r="C461" s="109"/>
      <c r="D461" s="109"/>
      <c r="E461" s="109"/>
      <c r="F461" s="109"/>
      <c r="G461" s="109"/>
      <c r="H461" s="109"/>
      <c r="I461" s="109"/>
      <c r="J461" s="109"/>
      <c r="K461" s="109"/>
      <c r="L461" s="109"/>
      <c r="M461" s="109"/>
      <c r="N461" s="109"/>
      <c r="O461" s="109"/>
      <c r="P461" s="40"/>
      <c r="Q461" s="41"/>
      <c r="R461" s="42"/>
    </row>
    <row r="462" spans="1:18" ht="12.75" customHeight="1">
      <c r="A462" s="35" t="s">
        <v>617</v>
      </c>
      <c r="B462" s="35">
        <v>388</v>
      </c>
      <c r="C462" s="36">
        <v>0</v>
      </c>
      <c r="D462" s="37">
        <v>0</v>
      </c>
      <c r="E462" s="37">
        <v>0</v>
      </c>
      <c r="F462" s="37">
        <v>0</v>
      </c>
      <c r="G462" s="37">
        <v>0</v>
      </c>
      <c r="H462" s="37">
        <v>0</v>
      </c>
      <c r="I462" s="37">
        <v>0</v>
      </c>
      <c r="J462" s="38">
        <v>0</v>
      </c>
      <c r="K462" s="38">
        <v>0</v>
      </c>
      <c r="L462" s="38">
        <v>0</v>
      </c>
      <c r="M462" s="38">
        <v>0</v>
      </c>
      <c r="N462" s="38">
        <v>0</v>
      </c>
      <c r="O462" s="38">
        <v>0</v>
      </c>
      <c r="P462" s="39">
        <v>0</v>
      </c>
      <c r="Q462" s="37">
        <v>0</v>
      </c>
      <c r="R462" s="38">
        <v>0</v>
      </c>
    </row>
    <row r="463" spans="1:18" ht="12.75" customHeight="1">
      <c r="A463" s="109" t="s">
        <v>618</v>
      </c>
      <c r="B463" s="109"/>
      <c r="C463" s="109"/>
      <c r="D463" s="109"/>
      <c r="E463" s="109"/>
      <c r="F463" s="109"/>
      <c r="G463" s="109"/>
      <c r="H463" s="109"/>
      <c r="I463" s="109"/>
      <c r="J463" s="109"/>
      <c r="K463" s="109"/>
      <c r="L463" s="109"/>
      <c r="M463" s="109"/>
      <c r="N463" s="109"/>
      <c r="O463" s="109"/>
      <c r="P463" s="40"/>
      <c r="Q463" s="41"/>
      <c r="R463" s="42"/>
    </row>
    <row r="464" spans="1:18" ht="12.75" customHeight="1">
      <c r="A464" s="35" t="s">
        <v>617</v>
      </c>
      <c r="B464" s="35">
        <v>389</v>
      </c>
      <c r="C464" s="36">
        <v>862</v>
      </c>
      <c r="D464" s="37">
        <v>2860.4</v>
      </c>
      <c r="E464" s="37">
        <v>2238.7</v>
      </c>
      <c r="F464" s="37">
        <v>2886.7</v>
      </c>
      <c r="G464" s="37">
        <v>2892.1</v>
      </c>
      <c r="H464" s="37">
        <v>2901.8</v>
      </c>
      <c r="I464" s="37">
        <v>2951.6</v>
      </c>
      <c r="J464" s="38">
        <v>3318.33</v>
      </c>
      <c r="K464" s="38">
        <v>2597.1</v>
      </c>
      <c r="L464" s="38">
        <v>3348.84</v>
      </c>
      <c r="M464" s="38">
        <v>3355.1</v>
      </c>
      <c r="N464" s="38">
        <v>3366.36</v>
      </c>
      <c r="O464" s="38">
        <v>3424.13</v>
      </c>
      <c r="P464" s="39">
        <v>14</v>
      </c>
      <c r="Q464" s="37">
        <v>55</v>
      </c>
      <c r="R464" s="38">
        <v>3928.57</v>
      </c>
    </row>
    <row r="465" spans="1:18" ht="12.75" customHeight="1">
      <c r="A465" s="109" t="s">
        <v>619</v>
      </c>
      <c r="B465" s="109"/>
      <c r="C465" s="109"/>
      <c r="D465" s="109"/>
      <c r="E465" s="109"/>
      <c r="F465" s="109"/>
      <c r="G465" s="109"/>
      <c r="H465" s="109"/>
      <c r="I465" s="109"/>
      <c r="J465" s="109"/>
      <c r="K465" s="109"/>
      <c r="L465" s="109"/>
      <c r="M465" s="109"/>
      <c r="N465" s="109"/>
      <c r="O465" s="109"/>
      <c r="P465" s="40"/>
      <c r="Q465" s="41"/>
      <c r="R465" s="42"/>
    </row>
    <row r="466" spans="1:18" ht="12.75" customHeight="1">
      <c r="A466" s="35" t="s">
        <v>617</v>
      </c>
      <c r="B466" s="35">
        <v>390</v>
      </c>
      <c r="C466" s="36">
        <v>7707</v>
      </c>
      <c r="D466" s="37">
        <v>24459.2</v>
      </c>
      <c r="E466" s="37">
        <v>18234.8</v>
      </c>
      <c r="F466" s="37">
        <v>24471.3</v>
      </c>
      <c r="G466" s="37">
        <v>24500</v>
      </c>
      <c r="H466" s="37">
        <v>24509.7</v>
      </c>
      <c r="I466" s="37">
        <v>24809.7</v>
      </c>
      <c r="J466" s="38">
        <v>3173.63</v>
      </c>
      <c r="K466" s="38">
        <v>2366</v>
      </c>
      <c r="L466" s="38">
        <v>3175.2</v>
      </c>
      <c r="M466" s="38">
        <v>3178.93</v>
      </c>
      <c r="N466" s="38">
        <v>3180.19</v>
      </c>
      <c r="O466" s="38">
        <v>3219.11</v>
      </c>
      <c r="P466" s="39">
        <v>0</v>
      </c>
      <c r="Q466" s="37">
        <v>0</v>
      </c>
      <c r="R466" s="38">
        <v>0</v>
      </c>
    </row>
    <row r="467" spans="1:18" ht="38.25">
      <c r="A467" s="35" t="s">
        <v>620</v>
      </c>
      <c r="B467" s="35">
        <v>3901</v>
      </c>
      <c r="C467" s="36">
        <v>0</v>
      </c>
      <c r="D467" s="37">
        <v>0</v>
      </c>
      <c r="E467" s="37">
        <v>0</v>
      </c>
      <c r="F467" s="37">
        <v>0</v>
      </c>
      <c r="G467" s="37">
        <v>0</v>
      </c>
      <c r="H467" s="37">
        <v>0</v>
      </c>
      <c r="I467" s="37">
        <v>0</v>
      </c>
      <c r="J467" s="38">
        <v>0</v>
      </c>
      <c r="K467" s="38">
        <v>0</v>
      </c>
      <c r="L467" s="38">
        <v>0</v>
      </c>
      <c r="M467" s="38">
        <v>0</v>
      </c>
      <c r="N467" s="38">
        <v>0</v>
      </c>
      <c r="O467" s="38">
        <v>0</v>
      </c>
      <c r="P467" s="39">
        <v>0</v>
      </c>
      <c r="Q467" s="37">
        <v>0</v>
      </c>
      <c r="R467" s="38">
        <v>0</v>
      </c>
    </row>
    <row r="468" spans="1:18" ht="25.5">
      <c r="A468" s="35" t="s">
        <v>621</v>
      </c>
      <c r="B468" s="35">
        <v>391</v>
      </c>
      <c r="C468" s="36">
        <v>0</v>
      </c>
      <c r="D468" s="37">
        <v>0</v>
      </c>
      <c r="E468" s="37">
        <v>0</v>
      </c>
      <c r="F468" s="37">
        <v>0</v>
      </c>
      <c r="G468" s="37">
        <v>0</v>
      </c>
      <c r="H468" s="37">
        <v>0</v>
      </c>
      <c r="I468" s="37">
        <v>0</v>
      </c>
      <c r="J468" s="38">
        <v>0</v>
      </c>
      <c r="K468" s="38">
        <v>0</v>
      </c>
      <c r="L468" s="38">
        <v>0</v>
      </c>
      <c r="M468" s="38">
        <v>0</v>
      </c>
      <c r="N468" s="38">
        <v>0</v>
      </c>
      <c r="O468" s="38">
        <v>0</v>
      </c>
      <c r="P468" s="39">
        <v>0</v>
      </c>
      <c r="Q468" s="37">
        <v>0</v>
      </c>
      <c r="R468" s="38">
        <v>0</v>
      </c>
    </row>
    <row r="469" spans="1:18" ht="25.5" customHeight="1">
      <c r="A469" s="109" t="s">
        <v>622</v>
      </c>
      <c r="B469" s="109"/>
      <c r="C469" s="109"/>
      <c r="D469" s="109"/>
      <c r="E469" s="109"/>
      <c r="F469" s="109"/>
      <c r="G469" s="109"/>
      <c r="H469" s="109"/>
      <c r="I469" s="109"/>
      <c r="J469" s="109"/>
      <c r="K469" s="109"/>
      <c r="L469" s="109"/>
      <c r="M469" s="109"/>
      <c r="N469" s="109"/>
      <c r="O469" s="109"/>
      <c r="P469" s="40"/>
      <c r="Q469" s="41"/>
      <c r="R469" s="42"/>
    </row>
    <row r="470" spans="1:18" ht="12.75">
      <c r="A470" s="35" t="s">
        <v>617</v>
      </c>
      <c r="B470" s="35">
        <v>396</v>
      </c>
      <c r="C470" s="36">
        <v>229</v>
      </c>
      <c r="D470" s="37">
        <v>2509.4</v>
      </c>
      <c r="E470" s="37">
        <v>2201.1</v>
      </c>
      <c r="F470" s="37">
        <v>2509.4</v>
      </c>
      <c r="G470" s="37">
        <v>2509.4</v>
      </c>
      <c r="H470" s="37">
        <v>2509.4</v>
      </c>
      <c r="I470" s="37">
        <v>2511.7</v>
      </c>
      <c r="J470" s="38">
        <v>10958.08</v>
      </c>
      <c r="K470" s="38">
        <v>9611.79</v>
      </c>
      <c r="L470" s="38">
        <v>10958.08</v>
      </c>
      <c r="M470" s="38">
        <v>10958.08</v>
      </c>
      <c r="N470" s="38">
        <v>10958.08</v>
      </c>
      <c r="O470" s="38">
        <v>10968.12</v>
      </c>
      <c r="P470" s="39">
        <v>1</v>
      </c>
      <c r="Q470" s="37">
        <v>6.6</v>
      </c>
      <c r="R470" s="38">
        <v>6629.34</v>
      </c>
    </row>
    <row r="471" spans="1:18" ht="25.5" customHeight="1">
      <c r="A471" s="109" t="s">
        <v>623</v>
      </c>
      <c r="B471" s="109"/>
      <c r="C471" s="109"/>
      <c r="D471" s="109"/>
      <c r="E471" s="109"/>
      <c r="F471" s="109"/>
      <c r="G471" s="109"/>
      <c r="H471" s="109"/>
      <c r="I471" s="109"/>
      <c r="J471" s="109"/>
      <c r="K471" s="109"/>
      <c r="L471" s="109"/>
      <c r="M471" s="109"/>
      <c r="N471" s="109"/>
      <c r="O471" s="109"/>
      <c r="P471" s="40"/>
      <c r="Q471" s="41"/>
      <c r="R471" s="42"/>
    </row>
    <row r="472" spans="1:18" ht="12.75">
      <c r="A472" s="35" t="s">
        <v>617</v>
      </c>
      <c r="B472" s="35">
        <v>397</v>
      </c>
      <c r="C472" s="36">
        <v>269</v>
      </c>
      <c r="D472" s="37">
        <v>920.7</v>
      </c>
      <c r="E472" s="37">
        <v>792.8</v>
      </c>
      <c r="F472" s="37">
        <v>921.1</v>
      </c>
      <c r="G472" s="37">
        <v>921.1</v>
      </c>
      <c r="H472" s="37">
        <v>921.1</v>
      </c>
      <c r="I472" s="37">
        <v>1034.8</v>
      </c>
      <c r="J472" s="38">
        <v>3422.68</v>
      </c>
      <c r="K472" s="38">
        <v>2947.21</v>
      </c>
      <c r="L472" s="38">
        <v>3424.16</v>
      </c>
      <c r="M472" s="38">
        <v>3424.16</v>
      </c>
      <c r="N472" s="38">
        <v>3424.16</v>
      </c>
      <c r="O472" s="38">
        <v>3846.84</v>
      </c>
      <c r="P472" s="39">
        <v>0</v>
      </c>
      <c r="Q472" s="37">
        <v>0</v>
      </c>
      <c r="R472" s="38">
        <v>0</v>
      </c>
    </row>
    <row r="473" spans="1:18" ht="39">
      <c r="A473" s="55" t="s">
        <v>624</v>
      </c>
      <c r="B473" s="35">
        <v>398</v>
      </c>
      <c r="C473" s="36">
        <v>10</v>
      </c>
      <c r="D473" s="37">
        <v>36.4</v>
      </c>
      <c r="E473" s="37">
        <v>19.5</v>
      </c>
      <c r="F473" s="37">
        <v>36.4</v>
      </c>
      <c r="G473" s="37">
        <v>36.4</v>
      </c>
      <c r="H473" s="37">
        <v>36.4</v>
      </c>
      <c r="I473" s="37">
        <v>134.8</v>
      </c>
      <c r="J473" s="38">
        <v>3640</v>
      </c>
      <c r="K473" s="38">
        <v>1950</v>
      </c>
      <c r="L473" s="38">
        <v>3640</v>
      </c>
      <c r="M473" s="38">
        <v>3640</v>
      </c>
      <c r="N473" s="38">
        <v>3640</v>
      </c>
      <c r="O473" s="38">
        <v>13483.35</v>
      </c>
      <c r="P473" s="39">
        <v>0</v>
      </c>
      <c r="Q473" s="37">
        <v>0</v>
      </c>
      <c r="R473" s="38">
        <v>0</v>
      </c>
    </row>
    <row r="474" spans="1:18" ht="76.5">
      <c r="A474" s="50" t="s">
        <v>625</v>
      </c>
      <c r="B474" s="35">
        <v>3981</v>
      </c>
      <c r="C474" s="36">
        <v>7</v>
      </c>
      <c r="D474" s="37">
        <v>27</v>
      </c>
      <c r="E474" s="37">
        <v>15</v>
      </c>
      <c r="F474" s="37">
        <v>27</v>
      </c>
      <c r="G474" s="37">
        <v>27</v>
      </c>
      <c r="H474" s="37">
        <v>27</v>
      </c>
      <c r="I474" s="37">
        <v>95.9</v>
      </c>
      <c r="J474" s="38">
        <v>3857.14</v>
      </c>
      <c r="K474" s="38">
        <v>2142.86</v>
      </c>
      <c r="L474" s="38">
        <v>3857.14</v>
      </c>
      <c r="M474" s="38">
        <v>3857.14</v>
      </c>
      <c r="N474" s="38">
        <v>3857.14</v>
      </c>
      <c r="O474" s="38">
        <v>13703.18</v>
      </c>
      <c r="P474" s="39">
        <v>0</v>
      </c>
      <c r="Q474" s="37">
        <v>0</v>
      </c>
      <c r="R474" s="38">
        <v>0</v>
      </c>
    </row>
    <row r="475" spans="1:18" ht="25.5" customHeight="1">
      <c r="A475" s="109" t="s">
        <v>626</v>
      </c>
      <c r="B475" s="109"/>
      <c r="C475" s="109"/>
      <c r="D475" s="109"/>
      <c r="E475" s="109"/>
      <c r="F475" s="109"/>
      <c r="G475" s="109"/>
      <c r="H475" s="109"/>
      <c r="I475" s="109"/>
      <c r="J475" s="109"/>
      <c r="K475" s="109"/>
      <c r="L475" s="109"/>
      <c r="M475" s="109"/>
      <c r="N475" s="109"/>
      <c r="O475" s="109"/>
      <c r="P475" s="40"/>
      <c r="Q475" s="41"/>
      <c r="R475" s="42"/>
    </row>
    <row r="476" spans="1:18" ht="12.75">
      <c r="A476" s="35" t="s">
        <v>617</v>
      </c>
      <c r="B476" s="35">
        <v>402</v>
      </c>
      <c r="C476" s="36">
        <v>37</v>
      </c>
      <c r="D476" s="37">
        <v>160.6</v>
      </c>
      <c r="E476" s="37">
        <v>126.8</v>
      </c>
      <c r="F476" s="37">
        <v>160.6</v>
      </c>
      <c r="G476" s="37">
        <v>172.9</v>
      </c>
      <c r="H476" s="37">
        <v>172.9</v>
      </c>
      <c r="I476" s="37">
        <v>183.3</v>
      </c>
      <c r="J476" s="38">
        <v>4340.54</v>
      </c>
      <c r="K476" s="38">
        <v>3427.03</v>
      </c>
      <c r="L476" s="38">
        <v>4340.54</v>
      </c>
      <c r="M476" s="38">
        <v>4672.97</v>
      </c>
      <c r="N476" s="38">
        <v>4672.97</v>
      </c>
      <c r="O476" s="38">
        <v>4954.05</v>
      </c>
      <c r="P476" s="39">
        <v>0</v>
      </c>
      <c r="Q476" s="37">
        <v>0</v>
      </c>
      <c r="R476" s="38">
        <v>0</v>
      </c>
    </row>
    <row r="477" spans="1:18" ht="26.25">
      <c r="A477" s="55" t="s">
        <v>627</v>
      </c>
      <c r="B477" s="35">
        <v>403</v>
      </c>
      <c r="C477" s="36">
        <v>6</v>
      </c>
      <c r="D477" s="37">
        <v>34.7</v>
      </c>
      <c r="E477" s="37">
        <v>27.2</v>
      </c>
      <c r="F477" s="37">
        <v>34.7</v>
      </c>
      <c r="G477" s="37">
        <v>41.6</v>
      </c>
      <c r="H477" s="37">
        <v>41.6</v>
      </c>
      <c r="I477" s="37">
        <v>43.9</v>
      </c>
      <c r="J477" s="38">
        <v>5783.33</v>
      </c>
      <c r="K477" s="38">
        <v>4533.33</v>
      </c>
      <c r="L477" s="38">
        <v>5783.33</v>
      </c>
      <c r="M477" s="38">
        <v>6933.33</v>
      </c>
      <c r="N477" s="38">
        <v>6933.33</v>
      </c>
      <c r="O477" s="38">
        <v>7316.67</v>
      </c>
      <c r="P477" s="39">
        <v>0</v>
      </c>
      <c r="Q477" s="37">
        <v>0</v>
      </c>
      <c r="R477" s="38">
        <v>0</v>
      </c>
    </row>
    <row r="478" spans="1:18" ht="12.75">
      <c r="A478" s="35" t="s">
        <v>628</v>
      </c>
      <c r="B478" s="35">
        <v>404</v>
      </c>
      <c r="C478" s="36">
        <v>31</v>
      </c>
      <c r="D478" s="37">
        <v>125.9</v>
      </c>
      <c r="E478" s="37">
        <v>99.6</v>
      </c>
      <c r="F478" s="37">
        <v>125.9</v>
      </c>
      <c r="G478" s="37">
        <v>131.3</v>
      </c>
      <c r="H478" s="37">
        <v>131.3</v>
      </c>
      <c r="I478" s="37">
        <v>139.4</v>
      </c>
      <c r="J478" s="38">
        <v>4061.29</v>
      </c>
      <c r="K478" s="38">
        <v>3212.9</v>
      </c>
      <c r="L478" s="38">
        <v>4061.29</v>
      </c>
      <c r="M478" s="38">
        <v>4235.48</v>
      </c>
      <c r="N478" s="38">
        <v>4235.48</v>
      </c>
      <c r="O478" s="38">
        <v>4496.77</v>
      </c>
      <c r="P478" s="39">
        <v>0</v>
      </c>
      <c r="Q478" s="37">
        <v>0</v>
      </c>
      <c r="R478" s="38">
        <v>0</v>
      </c>
    </row>
    <row r="479" spans="1:18" ht="25.5" customHeight="1">
      <c r="A479" s="109" t="s">
        <v>629</v>
      </c>
      <c r="B479" s="109"/>
      <c r="C479" s="109"/>
      <c r="D479" s="109"/>
      <c r="E479" s="109"/>
      <c r="F479" s="109"/>
      <c r="G479" s="109"/>
      <c r="H479" s="109"/>
      <c r="I479" s="109"/>
      <c r="J479" s="109"/>
      <c r="K479" s="109"/>
      <c r="L479" s="109"/>
      <c r="M479" s="109"/>
      <c r="N479" s="109"/>
      <c r="O479" s="109"/>
      <c r="P479" s="40"/>
      <c r="Q479" s="41"/>
      <c r="R479" s="42"/>
    </row>
    <row r="480" spans="1:18" ht="51">
      <c r="A480" s="35" t="s">
        <v>630</v>
      </c>
      <c r="B480" s="35">
        <v>4041</v>
      </c>
      <c r="C480" s="36">
        <v>85</v>
      </c>
      <c r="D480" s="37">
        <v>311</v>
      </c>
      <c r="E480" s="37">
        <v>204.3</v>
      </c>
      <c r="F480" s="37">
        <v>311</v>
      </c>
      <c r="G480" s="37">
        <v>311</v>
      </c>
      <c r="H480" s="37">
        <v>311</v>
      </c>
      <c r="I480" s="37">
        <v>347</v>
      </c>
      <c r="J480" s="38">
        <v>3658.82</v>
      </c>
      <c r="K480" s="38">
        <v>2403.53</v>
      </c>
      <c r="L480" s="38">
        <v>3658.82</v>
      </c>
      <c r="M480" s="38">
        <v>3658.82</v>
      </c>
      <c r="N480" s="38">
        <v>3658.82</v>
      </c>
      <c r="O480" s="38">
        <v>4082.35</v>
      </c>
      <c r="P480" s="39">
        <v>0</v>
      </c>
      <c r="Q480" s="37">
        <v>0</v>
      </c>
      <c r="R480" s="38">
        <v>0</v>
      </c>
    </row>
    <row r="481" spans="1:18" ht="38.25">
      <c r="A481" s="35" t="s">
        <v>631</v>
      </c>
      <c r="B481" s="35">
        <v>4042</v>
      </c>
      <c r="C481" s="36">
        <v>3</v>
      </c>
      <c r="D481" s="37">
        <v>10</v>
      </c>
      <c r="E481" s="37">
        <v>6.5</v>
      </c>
      <c r="F481" s="37">
        <v>10</v>
      </c>
      <c r="G481" s="37">
        <v>10</v>
      </c>
      <c r="H481" s="37">
        <v>10</v>
      </c>
      <c r="I481" s="37">
        <v>10.5</v>
      </c>
      <c r="J481" s="38">
        <v>3338.1</v>
      </c>
      <c r="K481" s="38">
        <v>2167.11</v>
      </c>
      <c r="L481" s="38">
        <v>3338.1</v>
      </c>
      <c r="M481" s="38">
        <v>3338.1</v>
      </c>
      <c r="N481" s="38">
        <v>3338.1</v>
      </c>
      <c r="O481" s="38">
        <v>3504.77</v>
      </c>
      <c r="P481" s="39">
        <v>0</v>
      </c>
      <c r="Q481" s="37">
        <v>0</v>
      </c>
      <c r="R481" s="38">
        <v>0</v>
      </c>
    </row>
    <row r="482" spans="1:18" ht="89.25">
      <c r="A482" s="35" t="s">
        <v>632</v>
      </c>
      <c r="B482" s="35">
        <v>4043</v>
      </c>
      <c r="C482" s="36">
        <v>1</v>
      </c>
      <c r="D482" s="37">
        <v>5.1</v>
      </c>
      <c r="E482" s="37">
        <v>3.9</v>
      </c>
      <c r="F482" s="37">
        <v>5.1</v>
      </c>
      <c r="G482" s="37">
        <v>5.1</v>
      </c>
      <c r="H482" s="37">
        <v>5.1</v>
      </c>
      <c r="I482" s="37">
        <v>5.6</v>
      </c>
      <c r="J482" s="38">
        <v>5108.74</v>
      </c>
      <c r="K482" s="38">
        <v>3905.82</v>
      </c>
      <c r="L482" s="38">
        <v>5108.74</v>
      </c>
      <c r="M482" s="38">
        <v>5108.74</v>
      </c>
      <c r="N482" s="38">
        <v>5108.74</v>
      </c>
      <c r="O482" s="38">
        <v>5608.74</v>
      </c>
      <c r="P482" s="39">
        <v>0</v>
      </c>
      <c r="Q482" s="37">
        <v>0</v>
      </c>
      <c r="R482" s="38">
        <v>0</v>
      </c>
    </row>
    <row r="483" spans="1:18" ht="26.25">
      <c r="A483" s="55" t="s">
        <v>633</v>
      </c>
      <c r="B483" s="35">
        <v>4044</v>
      </c>
      <c r="C483" s="36">
        <v>0</v>
      </c>
      <c r="D483" s="37">
        <v>0</v>
      </c>
      <c r="E483" s="37">
        <v>0</v>
      </c>
      <c r="F483" s="37">
        <v>0</v>
      </c>
      <c r="G483" s="37">
        <v>0</v>
      </c>
      <c r="H483" s="37">
        <v>0</v>
      </c>
      <c r="I483" s="37">
        <v>0</v>
      </c>
      <c r="J483" s="38">
        <v>0</v>
      </c>
      <c r="K483" s="38">
        <v>0</v>
      </c>
      <c r="L483" s="38">
        <v>0</v>
      </c>
      <c r="M483" s="38">
        <v>0</v>
      </c>
      <c r="N483" s="38">
        <v>0</v>
      </c>
      <c r="O483" s="38">
        <v>0</v>
      </c>
      <c r="P483" s="39">
        <v>0</v>
      </c>
      <c r="Q483" s="37">
        <v>0</v>
      </c>
      <c r="R483" s="38">
        <v>0</v>
      </c>
    </row>
    <row r="484" spans="1:18" ht="12.75">
      <c r="A484" s="35" t="s">
        <v>634</v>
      </c>
      <c r="B484" s="35">
        <v>4045</v>
      </c>
      <c r="C484" s="36">
        <v>1</v>
      </c>
      <c r="D484" s="37">
        <v>5.1</v>
      </c>
      <c r="E484" s="37">
        <v>3.9</v>
      </c>
      <c r="F484" s="37">
        <v>5.1</v>
      </c>
      <c r="G484" s="37">
        <v>5.1</v>
      </c>
      <c r="H484" s="37">
        <v>5.1</v>
      </c>
      <c r="I484" s="37">
        <v>5.6</v>
      </c>
      <c r="J484" s="38">
        <v>5108.74</v>
      </c>
      <c r="K484" s="38">
        <v>3905.82</v>
      </c>
      <c r="L484" s="38">
        <v>5108.74</v>
      </c>
      <c r="M484" s="38">
        <v>5108.74</v>
      </c>
      <c r="N484" s="38">
        <v>5108.74</v>
      </c>
      <c r="O484" s="38">
        <v>5608.74</v>
      </c>
      <c r="P484" s="39">
        <v>0</v>
      </c>
      <c r="Q484" s="37">
        <v>0</v>
      </c>
      <c r="R484" s="38">
        <v>0</v>
      </c>
    </row>
    <row r="485" spans="1:18" ht="12.75">
      <c r="A485" s="35" t="s">
        <v>635</v>
      </c>
      <c r="B485" s="35">
        <v>4046</v>
      </c>
      <c r="C485" s="36">
        <v>0</v>
      </c>
      <c r="D485" s="37">
        <v>0</v>
      </c>
      <c r="E485" s="37">
        <v>0</v>
      </c>
      <c r="F485" s="37">
        <v>0</v>
      </c>
      <c r="G485" s="37">
        <v>0</v>
      </c>
      <c r="H485" s="37">
        <v>0</v>
      </c>
      <c r="I485" s="37">
        <v>0</v>
      </c>
      <c r="J485" s="38">
        <v>0</v>
      </c>
      <c r="K485" s="38">
        <v>0</v>
      </c>
      <c r="L485" s="38">
        <v>0</v>
      </c>
      <c r="M485" s="38">
        <v>0</v>
      </c>
      <c r="N485" s="38">
        <v>0</v>
      </c>
      <c r="O485" s="38">
        <v>0</v>
      </c>
      <c r="P485" s="39">
        <v>0</v>
      </c>
      <c r="Q485" s="37">
        <v>0</v>
      </c>
      <c r="R485" s="38">
        <v>0</v>
      </c>
    </row>
    <row r="486" spans="1:18" ht="38.25">
      <c r="A486" s="35" t="s">
        <v>636</v>
      </c>
      <c r="B486" s="35">
        <v>4047</v>
      </c>
      <c r="C486" s="36">
        <v>70</v>
      </c>
      <c r="D486" s="37">
        <v>255.7</v>
      </c>
      <c r="E486" s="37">
        <v>164.9</v>
      </c>
      <c r="F486" s="37">
        <v>255.7</v>
      </c>
      <c r="G486" s="37">
        <v>255.7</v>
      </c>
      <c r="H486" s="37">
        <v>255.7</v>
      </c>
      <c r="I486" s="37">
        <v>288.7</v>
      </c>
      <c r="J486" s="38">
        <v>3652.86</v>
      </c>
      <c r="K486" s="38">
        <v>2355.71</v>
      </c>
      <c r="L486" s="38">
        <v>3652.86</v>
      </c>
      <c r="M486" s="38">
        <v>3652.86</v>
      </c>
      <c r="N486" s="38">
        <v>3652.86</v>
      </c>
      <c r="O486" s="38">
        <v>4124.29</v>
      </c>
      <c r="P486" s="39">
        <v>0</v>
      </c>
      <c r="Q486" s="37">
        <v>0</v>
      </c>
      <c r="R486" s="38">
        <v>0</v>
      </c>
    </row>
    <row r="487" spans="1:18" ht="27">
      <c r="A487" s="47" t="s">
        <v>637</v>
      </c>
      <c r="B487" s="35">
        <v>4048</v>
      </c>
      <c r="C487" s="36">
        <v>0</v>
      </c>
      <c r="D487" s="37">
        <v>0</v>
      </c>
      <c r="E487" s="37">
        <v>0</v>
      </c>
      <c r="F487" s="37">
        <v>0</v>
      </c>
      <c r="G487" s="37">
        <v>0</v>
      </c>
      <c r="H487" s="37">
        <v>0</v>
      </c>
      <c r="I487" s="37">
        <v>0</v>
      </c>
      <c r="J487" s="38">
        <v>0</v>
      </c>
      <c r="K487" s="38">
        <v>0</v>
      </c>
      <c r="L487" s="38">
        <v>0</v>
      </c>
      <c r="M487" s="38">
        <v>0</v>
      </c>
      <c r="N487" s="38">
        <v>0</v>
      </c>
      <c r="O487" s="38">
        <v>0</v>
      </c>
      <c r="P487" s="39">
        <v>0</v>
      </c>
      <c r="Q487" s="37">
        <v>0</v>
      </c>
      <c r="R487" s="38">
        <v>0</v>
      </c>
    </row>
    <row r="488" spans="1:18" ht="13.5">
      <c r="A488" s="47" t="s">
        <v>638</v>
      </c>
      <c r="B488" s="35">
        <v>4049</v>
      </c>
      <c r="C488" s="36">
        <v>70</v>
      </c>
      <c r="D488" s="37">
        <v>255.7</v>
      </c>
      <c r="E488" s="37">
        <v>164.9</v>
      </c>
      <c r="F488" s="37">
        <v>255.7</v>
      </c>
      <c r="G488" s="37">
        <v>255.7</v>
      </c>
      <c r="H488" s="37">
        <v>255.7</v>
      </c>
      <c r="I488" s="37">
        <v>288.7</v>
      </c>
      <c r="J488" s="38">
        <v>3652.86</v>
      </c>
      <c r="K488" s="38">
        <v>2355.71</v>
      </c>
      <c r="L488" s="38">
        <v>3652.86</v>
      </c>
      <c r="M488" s="38">
        <v>3652.86</v>
      </c>
      <c r="N488" s="38">
        <v>3652.86</v>
      </c>
      <c r="O488" s="38">
        <v>4124.29</v>
      </c>
      <c r="P488" s="39">
        <v>0</v>
      </c>
      <c r="Q488" s="37">
        <v>0</v>
      </c>
      <c r="R488" s="38">
        <v>0</v>
      </c>
    </row>
    <row r="489" spans="1:18" ht="25.5">
      <c r="A489" s="35" t="s">
        <v>639</v>
      </c>
      <c r="B489" s="35">
        <v>40410</v>
      </c>
      <c r="C489" s="36">
        <v>9</v>
      </c>
      <c r="D489" s="37">
        <v>34.4</v>
      </c>
      <c r="E489" s="37">
        <v>25.2</v>
      </c>
      <c r="F489" s="37">
        <v>34.4</v>
      </c>
      <c r="G489" s="37">
        <v>34.4</v>
      </c>
      <c r="H489" s="37">
        <v>34.4</v>
      </c>
      <c r="I489" s="37">
        <v>35.9</v>
      </c>
      <c r="J489" s="38">
        <v>3822.22</v>
      </c>
      <c r="K489" s="38">
        <v>2803.91</v>
      </c>
      <c r="L489" s="38">
        <v>3822.22</v>
      </c>
      <c r="M489" s="38">
        <v>3822.22</v>
      </c>
      <c r="N489" s="38">
        <v>3822.22</v>
      </c>
      <c r="O489" s="38">
        <v>3988.89</v>
      </c>
      <c r="P489" s="39">
        <v>0</v>
      </c>
      <c r="Q489" s="37">
        <v>0</v>
      </c>
      <c r="R489" s="38">
        <v>0</v>
      </c>
    </row>
    <row r="490" spans="1:18" ht="25.5">
      <c r="A490" s="35" t="s">
        <v>640</v>
      </c>
      <c r="B490" s="35">
        <v>40411</v>
      </c>
      <c r="C490" s="36">
        <v>2</v>
      </c>
      <c r="D490" s="37">
        <v>5.8</v>
      </c>
      <c r="E490" s="37">
        <v>3.8</v>
      </c>
      <c r="F490" s="37">
        <v>5.8</v>
      </c>
      <c r="G490" s="37">
        <v>5.8</v>
      </c>
      <c r="H490" s="37">
        <v>5.8</v>
      </c>
      <c r="I490" s="37">
        <v>6.3</v>
      </c>
      <c r="J490" s="38">
        <v>2908.3</v>
      </c>
      <c r="K490" s="38">
        <v>1876.77</v>
      </c>
      <c r="L490" s="38">
        <v>2908.3</v>
      </c>
      <c r="M490" s="38">
        <v>2908.3</v>
      </c>
      <c r="N490" s="38">
        <v>2908.3</v>
      </c>
      <c r="O490" s="38">
        <v>3150.3</v>
      </c>
      <c r="P490" s="39">
        <v>0</v>
      </c>
      <c r="Q490" s="37">
        <v>0</v>
      </c>
      <c r="R490" s="38">
        <v>0</v>
      </c>
    </row>
    <row r="491" spans="1:18" ht="25.5" customHeight="1">
      <c r="A491" s="109" t="s">
        <v>641</v>
      </c>
      <c r="B491" s="109"/>
      <c r="C491" s="109"/>
      <c r="D491" s="109"/>
      <c r="E491" s="109"/>
      <c r="F491" s="109"/>
      <c r="G491" s="109"/>
      <c r="H491" s="109"/>
      <c r="I491" s="109"/>
      <c r="J491" s="109"/>
      <c r="K491" s="109"/>
      <c r="L491" s="109"/>
      <c r="M491" s="109"/>
      <c r="N491" s="109"/>
      <c r="O491" s="109"/>
      <c r="P491" s="40"/>
      <c r="Q491" s="41"/>
      <c r="R491" s="42"/>
    </row>
    <row r="492" spans="1:18" ht="12.75">
      <c r="A492" s="35" t="s">
        <v>642</v>
      </c>
      <c r="B492" s="35">
        <v>40412</v>
      </c>
      <c r="C492" s="36">
        <v>747</v>
      </c>
      <c r="D492" s="37">
        <v>5504.5</v>
      </c>
      <c r="E492" s="37">
        <v>5120</v>
      </c>
      <c r="F492" s="37">
        <v>5504.5</v>
      </c>
      <c r="G492" s="37">
        <v>5508.4</v>
      </c>
      <c r="H492" s="37">
        <v>7414.2</v>
      </c>
      <c r="I492" s="37">
        <v>7461.1</v>
      </c>
      <c r="J492" s="38">
        <v>7368.81</v>
      </c>
      <c r="K492" s="38">
        <v>6854.08</v>
      </c>
      <c r="L492" s="38">
        <v>7368.81</v>
      </c>
      <c r="M492" s="38">
        <v>7374.03</v>
      </c>
      <c r="N492" s="38">
        <v>9925.3</v>
      </c>
      <c r="O492" s="38">
        <v>9988.09</v>
      </c>
      <c r="P492" s="39">
        <v>0</v>
      </c>
      <c r="Q492" s="37">
        <v>0</v>
      </c>
      <c r="R492" s="38">
        <v>0</v>
      </c>
    </row>
    <row r="493" spans="1:18" ht="51.75">
      <c r="A493" s="55" t="s">
        <v>643</v>
      </c>
      <c r="B493" s="35">
        <v>40413</v>
      </c>
      <c r="C493" s="36">
        <v>747</v>
      </c>
      <c r="D493" s="37">
        <v>5504.5</v>
      </c>
      <c r="E493" s="37">
        <v>5120</v>
      </c>
      <c r="F493" s="37">
        <v>5504.5</v>
      </c>
      <c r="G493" s="37">
        <v>5508.4</v>
      </c>
      <c r="H493" s="37">
        <v>7414.2</v>
      </c>
      <c r="I493" s="37">
        <v>7461.1</v>
      </c>
      <c r="J493" s="38">
        <v>7368.81</v>
      </c>
      <c r="K493" s="38">
        <v>6854.08</v>
      </c>
      <c r="L493" s="38">
        <v>7368.81</v>
      </c>
      <c r="M493" s="38">
        <v>7374.03</v>
      </c>
      <c r="N493" s="38">
        <v>9925.3</v>
      </c>
      <c r="O493" s="38">
        <v>9988.09</v>
      </c>
      <c r="P493" s="39">
        <v>0</v>
      </c>
      <c r="Q493" s="37">
        <v>0</v>
      </c>
      <c r="R493" s="38">
        <v>0</v>
      </c>
    </row>
    <row r="494" spans="1:18" ht="26.25">
      <c r="A494" s="55" t="s">
        <v>644</v>
      </c>
      <c r="B494" s="35">
        <v>40414</v>
      </c>
      <c r="C494" s="36">
        <v>557</v>
      </c>
      <c r="D494" s="37">
        <v>4600.7</v>
      </c>
      <c r="E494" s="37">
        <v>4287.4</v>
      </c>
      <c r="F494" s="37">
        <v>4600.7</v>
      </c>
      <c r="G494" s="37">
        <v>4604.6</v>
      </c>
      <c r="H494" s="37">
        <v>6275.4</v>
      </c>
      <c r="I494" s="37">
        <v>6292.1</v>
      </c>
      <c r="J494" s="38">
        <v>8259.78</v>
      </c>
      <c r="K494" s="38">
        <v>7697.31</v>
      </c>
      <c r="L494" s="38">
        <v>8259.78</v>
      </c>
      <c r="M494" s="38">
        <v>8266.79</v>
      </c>
      <c r="N494" s="38">
        <v>11266.43</v>
      </c>
      <c r="O494" s="38">
        <v>11296.41</v>
      </c>
      <c r="P494" s="39">
        <v>0</v>
      </c>
      <c r="Q494" s="37">
        <v>0</v>
      </c>
      <c r="R494" s="38">
        <v>0</v>
      </c>
    </row>
    <row r="495" spans="1:18" ht="12.75">
      <c r="A495" s="35" t="s">
        <v>645</v>
      </c>
      <c r="B495" s="35">
        <v>40415</v>
      </c>
      <c r="C495" s="36">
        <v>5</v>
      </c>
      <c r="D495" s="37">
        <v>33.2</v>
      </c>
      <c r="E495" s="37">
        <v>30</v>
      </c>
      <c r="F495" s="37">
        <v>33.2</v>
      </c>
      <c r="G495" s="37">
        <v>33.2</v>
      </c>
      <c r="H495" s="37">
        <v>43.9</v>
      </c>
      <c r="I495" s="37">
        <v>44.4</v>
      </c>
      <c r="J495" s="38">
        <v>6640</v>
      </c>
      <c r="K495" s="38">
        <v>6000</v>
      </c>
      <c r="L495" s="38">
        <v>6640</v>
      </c>
      <c r="M495" s="38">
        <v>6640</v>
      </c>
      <c r="N495" s="38">
        <v>8780</v>
      </c>
      <c r="O495" s="38">
        <v>8880</v>
      </c>
      <c r="P495" s="39">
        <v>0</v>
      </c>
      <c r="Q495" s="37">
        <v>0</v>
      </c>
      <c r="R495" s="38">
        <v>0</v>
      </c>
    </row>
    <row r="496" spans="1:18" ht="12.75">
      <c r="A496" s="35" t="s">
        <v>646</v>
      </c>
      <c r="B496" s="35">
        <v>40416</v>
      </c>
      <c r="C496" s="36">
        <v>185</v>
      </c>
      <c r="D496" s="37">
        <v>870.6</v>
      </c>
      <c r="E496" s="37">
        <v>802.6</v>
      </c>
      <c r="F496" s="37">
        <v>870.6</v>
      </c>
      <c r="G496" s="37">
        <v>870.6</v>
      </c>
      <c r="H496" s="37">
        <v>1094.9</v>
      </c>
      <c r="I496" s="37">
        <v>1124.6</v>
      </c>
      <c r="J496" s="38">
        <v>4705.95</v>
      </c>
      <c r="K496" s="38">
        <v>4338.38</v>
      </c>
      <c r="L496" s="38">
        <v>4705.95</v>
      </c>
      <c r="M496" s="38">
        <v>4705.95</v>
      </c>
      <c r="N496" s="38">
        <v>5918.38</v>
      </c>
      <c r="O496" s="38">
        <v>6078.92</v>
      </c>
      <c r="P496" s="39">
        <v>0</v>
      </c>
      <c r="Q496" s="37">
        <v>0</v>
      </c>
      <c r="R496" s="38">
        <v>0</v>
      </c>
    </row>
    <row r="497" spans="1:18" ht="25.5">
      <c r="A497" s="35" t="s">
        <v>647</v>
      </c>
      <c r="B497" s="35">
        <v>40417</v>
      </c>
      <c r="C497" s="36">
        <v>0</v>
      </c>
      <c r="D497" s="37">
        <v>0</v>
      </c>
      <c r="E497" s="37">
        <v>0</v>
      </c>
      <c r="F497" s="37">
        <v>0</v>
      </c>
      <c r="G497" s="37">
        <v>0</v>
      </c>
      <c r="H497" s="37">
        <v>0</v>
      </c>
      <c r="I497" s="37">
        <v>0</v>
      </c>
      <c r="J497" s="38">
        <v>0</v>
      </c>
      <c r="K497" s="38">
        <v>0</v>
      </c>
      <c r="L497" s="38">
        <v>0</v>
      </c>
      <c r="M497" s="38">
        <v>0</v>
      </c>
      <c r="N497" s="38">
        <v>0</v>
      </c>
      <c r="O497" s="38">
        <v>0</v>
      </c>
      <c r="P497" s="39">
        <v>0</v>
      </c>
      <c r="Q497" s="37">
        <v>0</v>
      </c>
      <c r="R497" s="38">
        <v>0</v>
      </c>
    </row>
    <row r="498" spans="1:18" ht="12.75">
      <c r="A498" s="35" t="s">
        <v>645</v>
      </c>
      <c r="B498" s="35">
        <v>40418</v>
      </c>
      <c r="C498" s="36">
        <v>0</v>
      </c>
      <c r="D498" s="37">
        <v>0</v>
      </c>
      <c r="E498" s="37">
        <v>0</v>
      </c>
      <c r="F498" s="37">
        <v>0</v>
      </c>
      <c r="G498" s="37">
        <v>0</v>
      </c>
      <c r="H498" s="37">
        <v>0</v>
      </c>
      <c r="I498" s="37">
        <v>0</v>
      </c>
      <c r="J498" s="38">
        <v>0</v>
      </c>
      <c r="K498" s="38">
        <v>0</v>
      </c>
      <c r="L498" s="38">
        <v>0</v>
      </c>
      <c r="M498" s="38">
        <v>0</v>
      </c>
      <c r="N498" s="38">
        <v>0</v>
      </c>
      <c r="O498" s="38">
        <v>0</v>
      </c>
      <c r="P498" s="39">
        <v>0</v>
      </c>
      <c r="Q498" s="37">
        <v>0</v>
      </c>
      <c r="R498" s="38">
        <v>0</v>
      </c>
    </row>
    <row r="499" spans="1:18" ht="12.75">
      <c r="A499" s="35" t="s">
        <v>646</v>
      </c>
      <c r="B499" s="35">
        <v>40419</v>
      </c>
      <c r="C499" s="36">
        <v>0</v>
      </c>
      <c r="D499" s="37">
        <v>0</v>
      </c>
      <c r="E499" s="37">
        <v>0</v>
      </c>
      <c r="F499" s="37">
        <v>0</v>
      </c>
      <c r="G499" s="37">
        <v>0</v>
      </c>
      <c r="H499" s="37">
        <v>0</v>
      </c>
      <c r="I499" s="37">
        <v>0</v>
      </c>
      <c r="J499" s="38">
        <v>0</v>
      </c>
      <c r="K499" s="38">
        <v>0</v>
      </c>
      <c r="L499" s="38">
        <v>0</v>
      </c>
      <c r="M499" s="38">
        <v>0</v>
      </c>
      <c r="N499" s="38">
        <v>0</v>
      </c>
      <c r="O499" s="38">
        <v>0</v>
      </c>
      <c r="P499" s="39">
        <v>0</v>
      </c>
      <c r="Q499" s="37">
        <v>0</v>
      </c>
      <c r="R499" s="38">
        <v>0</v>
      </c>
    </row>
    <row r="500" spans="1:18" ht="25.5" customHeight="1">
      <c r="A500" s="109" t="s">
        <v>648</v>
      </c>
      <c r="B500" s="109"/>
      <c r="C500" s="109"/>
      <c r="D500" s="109"/>
      <c r="E500" s="109"/>
      <c r="F500" s="109"/>
      <c r="G500" s="109"/>
      <c r="H500" s="109"/>
      <c r="I500" s="109"/>
      <c r="J500" s="109"/>
      <c r="K500" s="109"/>
      <c r="L500" s="109"/>
      <c r="M500" s="109"/>
      <c r="N500" s="109"/>
      <c r="O500" s="109"/>
      <c r="P500" s="40"/>
      <c r="Q500" s="41"/>
      <c r="R500" s="42"/>
    </row>
    <row r="501" spans="1:18" ht="51">
      <c r="A501" s="35" t="s">
        <v>649</v>
      </c>
      <c r="B501" s="35">
        <v>405</v>
      </c>
      <c r="C501" s="36">
        <v>11847</v>
      </c>
      <c r="D501" s="37">
        <v>49306.6</v>
      </c>
      <c r="E501" s="37">
        <v>33880.3</v>
      </c>
      <c r="F501" s="37">
        <v>49718.3</v>
      </c>
      <c r="G501" s="37">
        <v>51693.9</v>
      </c>
      <c r="H501" s="37">
        <v>51775</v>
      </c>
      <c r="I501" s="37">
        <v>54530</v>
      </c>
      <c r="J501" s="38">
        <v>4161.95</v>
      </c>
      <c r="K501" s="38">
        <v>2859.82</v>
      </c>
      <c r="L501" s="38">
        <v>4196.7</v>
      </c>
      <c r="M501" s="38">
        <v>4363.46</v>
      </c>
      <c r="N501" s="38">
        <v>4370.3</v>
      </c>
      <c r="O501" s="38">
        <v>4602.85</v>
      </c>
      <c r="P501" s="39">
        <v>80</v>
      </c>
      <c r="Q501" s="37">
        <v>327.8</v>
      </c>
      <c r="R501" s="38">
        <v>4097.5</v>
      </c>
    </row>
    <row r="502" spans="1:18" ht="25.5">
      <c r="A502" s="35" t="s">
        <v>650</v>
      </c>
      <c r="B502" s="35">
        <v>406</v>
      </c>
      <c r="C502" s="36">
        <v>9611</v>
      </c>
      <c r="D502" s="37">
        <v>37202</v>
      </c>
      <c r="E502" s="37">
        <v>24629</v>
      </c>
      <c r="F502" s="37">
        <v>37519.2</v>
      </c>
      <c r="G502" s="37">
        <v>38235.2</v>
      </c>
      <c r="H502" s="37">
        <v>38292.6</v>
      </c>
      <c r="I502" s="37">
        <v>40352.7</v>
      </c>
      <c r="J502" s="38">
        <v>3870.77</v>
      </c>
      <c r="K502" s="38">
        <v>2562.58</v>
      </c>
      <c r="L502" s="38">
        <v>3903.78</v>
      </c>
      <c r="M502" s="38">
        <v>3978.27</v>
      </c>
      <c r="N502" s="38">
        <v>3984.25</v>
      </c>
      <c r="O502" s="38">
        <v>4198.6</v>
      </c>
      <c r="P502" s="39">
        <v>70</v>
      </c>
      <c r="Q502" s="37">
        <v>299.3</v>
      </c>
      <c r="R502" s="38">
        <v>4275.71</v>
      </c>
    </row>
    <row r="503" spans="1:18" ht="12.75">
      <c r="A503" s="35" t="s">
        <v>651</v>
      </c>
      <c r="B503" s="35">
        <v>407</v>
      </c>
      <c r="C503" s="36">
        <v>696</v>
      </c>
      <c r="D503" s="37">
        <v>3813.9</v>
      </c>
      <c r="E503" s="37">
        <v>2426.5</v>
      </c>
      <c r="F503" s="37">
        <v>3847.4</v>
      </c>
      <c r="G503" s="37">
        <v>5032.2</v>
      </c>
      <c r="H503" s="37">
        <v>5032.2</v>
      </c>
      <c r="I503" s="37">
        <v>5119.8</v>
      </c>
      <c r="J503" s="38">
        <v>5479.74</v>
      </c>
      <c r="K503" s="38">
        <v>3486.35</v>
      </c>
      <c r="L503" s="38">
        <v>5527.87</v>
      </c>
      <c r="M503" s="38">
        <v>7230.17</v>
      </c>
      <c r="N503" s="38">
        <v>7230.17</v>
      </c>
      <c r="O503" s="38">
        <v>7356.03</v>
      </c>
      <c r="P503" s="39">
        <v>4</v>
      </c>
      <c r="Q503" s="37">
        <v>18.2</v>
      </c>
      <c r="R503" s="38">
        <v>4550</v>
      </c>
    </row>
    <row r="504" spans="1:18" ht="12.75">
      <c r="A504" s="35" t="s">
        <v>652</v>
      </c>
      <c r="B504" s="35">
        <v>408</v>
      </c>
      <c r="C504" s="36">
        <v>1479</v>
      </c>
      <c r="D504" s="37">
        <v>6585.1</v>
      </c>
      <c r="E504" s="37">
        <v>5175.2</v>
      </c>
      <c r="F504" s="37">
        <v>6645.1</v>
      </c>
      <c r="G504" s="37">
        <v>6718.6</v>
      </c>
      <c r="H504" s="37">
        <v>6742.3</v>
      </c>
      <c r="I504" s="37">
        <v>7251.6</v>
      </c>
      <c r="J504" s="38">
        <v>4452.4</v>
      </c>
      <c r="K504" s="38">
        <v>3499.12</v>
      </c>
      <c r="L504" s="38">
        <v>4492.97</v>
      </c>
      <c r="M504" s="38">
        <v>4542.66</v>
      </c>
      <c r="N504" s="38">
        <v>4558.69</v>
      </c>
      <c r="O504" s="38">
        <v>4903.04</v>
      </c>
      <c r="P504" s="39">
        <v>6</v>
      </c>
      <c r="Q504" s="37">
        <v>10.3</v>
      </c>
      <c r="R504" s="38">
        <v>1716.67</v>
      </c>
    </row>
    <row r="505" spans="1:18" ht="12.75">
      <c r="A505" s="35" t="s">
        <v>653</v>
      </c>
      <c r="B505" s="35">
        <v>409</v>
      </c>
      <c r="C505" s="36">
        <v>45</v>
      </c>
      <c r="D505" s="37">
        <v>283.6</v>
      </c>
      <c r="E505" s="37">
        <v>235.7</v>
      </c>
      <c r="F505" s="37">
        <v>284.6</v>
      </c>
      <c r="G505" s="37">
        <v>285.9</v>
      </c>
      <c r="H505" s="37">
        <v>285.9</v>
      </c>
      <c r="I505" s="37">
        <v>286.1</v>
      </c>
      <c r="J505" s="38">
        <v>6302.22</v>
      </c>
      <c r="K505" s="38">
        <v>5237.78</v>
      </c>
      <c r="L505" s="38">
        <v>6324.44</v>
      </c>
      <c r="M505" s="38">
        <v>6353.33</v>
      </c>
      <c r="N505" s="38">
        <v>6353.33</v>
      </c>
      <c r="O505" s="38">
        <v>6357.78</v>
      </c>
      <c r="P505" s="39">
        <v>0</v>
      </c>
      <c r="Q505" s="37">
        <v>0</v>
      </c>
      <c r="R505" s="38">
        <v>0</v>
      </c>
    </row>
    <row r="506" spans="1:18" ht="25.5">
      <c r="A506" s="35" t="s">
        <v>654</v>
      </c>
      <c r="B506" s="35">
        <v>4091</v>
      </c>
      <c r="C506" s="36">
        <v>16</v>
      </c>
      <c r="D506" s="37">
        <v>1422</v>
      </c>
      <c r="E506" s="37">
        <v>1413.9</v>
      </c>
      <c r="F506" s="37">
        <v>1422</v>
      </c>
      <c r="G506" s="37">
        <v>1422</v>
      </c>
      <c r="H506" s="37">
        <v>1422</v>
      </c>
      <c r="I506" s="37">
        <v>1519.8</v>
      </c>
      <c r="J506" s="38">
        <v>88875</v>
      </c>
      <c r="K506" s="38">
        <v>88368.75</v>
      </c>
      <c r="L506" s="38">
        <v>88875</v>
      </c>
      <c r="M506" s="38">
        <v>88875</v>
      </c>
      <c r="N506" s="38">
        <v>88875</v>
      </c>
      <c r="O506" s="38">
        <v>94987.5</v>
      </c>
      <c r="P506" s="39">
        <v>0</v>
      </c>
      <c r="Q506" s="37">
        <v>0</v>
      </c>
      <c r="R506" s="38">
        <v>0</v>
      </c>
    </row>
    <row r="507" spans="1:18" s="51" customFormat="1" ht="76.5">
      <c r="A507" s="50" t="s">
        <v>655</v>
      </c>
      <c r="B507" s="50">
        <v>410</v>
      </c>
      <c r="C507" s="36">
        <v>322</v>
      </c>
      <c r="D507" s="37">
        <v>1199.9</v>
      </c>
      <c r="E507" s="37">
        <v>724.7</v>
      </c>
      <c r="F507" s="37">
        <v>1236.3</v>
      </c>
      <c r="G507" s="37">
        <v>1247.3</v>
      </c>
      <c r="H507" s="37">
        <v>1248.5</v>
      </c>
      <c r="I507" s="37">
        <v>1423.2</v>
      </c>
      <c r="J507" s="38">
        <v>3726.4</v>
      </c>
      <c r="K507" s="38">
        <v>2250.62</v>
      </c>
      <c r="L507" s="38">
        <v>3839.44</v>
      </c>
      <c r="M507" s="38">
        <v>3873.6</v>
      </c>
      <c r="N507" s="38">
        <v>3877.33</v>
      </c>
      <c r="O507" s="38">
        <v>4419.88</v>
      </c>
      <c r="P507" s="39">
        <v>1</v>
      </c>
      <c r="Q507" s="37">
        <v>3.7</v>
      </c>
      <c r="R507" s="38">
        <v>3743.52</v>
      </c>
    </row>
    <row r="508" spans="1:18" ht="38.25">
      <c r="A508" s="35" t="s">
        <v>656</v>
      </c>
      <c r="B508" s="35">
        <v>411</v>
      </c>
      <c r="C508" s="36">
        <v>2358</v>
      </c>
      <c r="D508" s="37">
        <v>10787.4</v>
      </c>
      <c r="E508" s="37">
        <v>6918.8</v>
      </c>
      <c r="F508" s="37">
        <v>10808.8</v>
      </c>
      <c r="G508" s="37">
        <v>12490.5</v>
      </c>
      <c r="H508" s="37">
        <v>12497.1</v>
      </c>
      <c r="I508" s="37">
        <v>13352.7</v>
      </c>
      <c r="J508" s="38">
        <v>4574.81</v>
      </c>
      <c r="K508" s="38">
        <v>2934.18</v>
      </c>
      <c r="L508" s="38">
        <v>4583.88</v>
      </c>
      <c r="M508" s="38">
        <v>5297.07</v>
      </c>
      <c r="N508" s="38">
        <v>5299.87</v>
      </c>
      <c r="O508" s="38">
        <v>5662.72</v>
      </c>
      <c r="P508" s="39">
        <v>5</v>
      </c>
      <c r="Q508" s="37">
        <v>21.9</v>
      </c>
      <c r="R508" s="38">
        <v>4381.74</v>
      </c>
    </row>
    <row r="509" spans="1:18" ht="38.25">
      <c r="A509" s="35" t="s">
        <v>657</v>
      </c>
      <c r="B509" s="35">
        <v>412</v>
      </c>
      <c r="C509" s="36">
        <v>14</v>
      </c>
      <c r="D509" s="37">
        <v>39.5</v>
      </c>
      <c r="E509" s="37">
        <v>28.9</v>
      </c>
      <c r="F509" s="37">
        <v>44.8</v>
      </c>
      <c r="G509" s="37">
        <v>44.8</v>
      </c>
      <c r="H509" s="37">
        <v>44.8</v>
      </c>
      <c r="I509" s="37">
        <v>46.8</v>
      </c>
      <c r="J509" s="38">
        <v>2821.43</v>
      </c>
      <c r="K509" s="38">
        <v>2064.29</v>
      </c>
      <c r="L509" s="38">
        <v>3200</v>
      </c>
      <c r="M509" s="38">
        <v>3200</v>
      </c>
      <c r="N509" s="38">
        <v>3200</v>
      </c>
      <c r="O509" s="38">
        <v>3342.86</v>
      </c>
      <c r="P509" s="39">
        <v>1</v>
      </c>
      <c r="Q509" s="37">
        <v>2.7</v>
      </c>
      <c r="R509" s="38">
        <v>2683.77</v>
      </c>
    </row>
    <row r="510" spans="1:18" ht="38.25">
      <c r="A510" s="35" t="s">
        <v>658</v>
      </c>
      <c r="B510" s="35">
        <v>413</v>
      </c>
      <c r="C510" s="36">
        <v>1</v>
      </c>
      <c r="D510" s="37">
        <v>6.4</v>
      </c>
      <c r="E510" s="37">
        <v>5.4</v>
      </c>
      <c r="F510" s="37">
        <v>6.4</v>
      </c>
      <c r="G510" s="37">
        <v>6.4</v>
      </c>
      <c r="H510" s="37">
        <v>6.4</v>
      </c>
      <c r="I510" s="37">
        <v>6.4</v>
      </c>
      <c r="J510" s="38">
        <v>6400</v>
      </c>
      <c r="K510" s="38">
        <v>5400</v>
      </c>
      <c r="L510" s="38">
        <v>6400</v>
      </c>
      <c r="M510" s="38">
        <v>6400</v>
      </c>
      <c r="N510" s="38">
        <v>6400</v>
      </c>
      <c r="O510" s="38">
        <v>6400</v>
      </c>
      <c r="P510" s="39">
        <v>0</v>
      </c>
      <c r="Q510" s="37">
        <v>0</v>
      </c>
      <c r="R510" s="38">
        <v>0</v>
      </c>
    </row>
    <row r="511" spans="1:18" ht="38.25">
      <c r="A511" s="35" t="s">
        <v>659</v>
      </c>
      <c r="B511" s="35">
        <v>414</v>
      </c>
      <c r="C511" s="36">
        <v>17</v>
      </c>
      <c r="D511" s="37">
        <v>96.6</v>
      </c>
      <c r="E511" s="37">
        <v>81.1</v>
      </c>
      <c r="F511" s="37">
        <v>96.6</v>
      </c>
      <c r="G511" s="37">
        <v>96.6</v>
      </c>
      <c r="H511" s="37">
        <v>96.6</v>
      </c>
      <c r="I511" s="37">
        <v>98.3</v>
      </c>
      <c r="J511" s="38">
        <v>5682.35</v>
      </c>
      <c r="K511" s="38">
        <v>4770.59</v>
      </c>
      <c r="L511" s="38">
        <v>5682.35</v>
      </c>
      <c r="M511" s="38">
        <v>5682.35</v>
      </c>
      <c r="N511" s="38">
        <v>5682.35</v>
      </c>
      <c r="O511" s="38">
        <v>5782.35</v>
      </c>
      <c r="P511" s="39">
        <v>1</v>
      </c>
      <c r="Q511" s="37">
        <v>5.3</v>
      </c>
      <c r="R511" s="38">
        <v>5287.79</v>
      </c>
    </row>
    <row r="512" spans="1:18" ht="51">
      <c r="A512" s="35" t="s">
        <v>660</v>
      </c>
      <c r="B512" s="35">
        <v>415</v>
      </c>
      <c r="C512" s="36">
        <v>5458</v>
      </c>
      <c r="D512" s="37">
        <v>25387</v>
      </c>
      <c r="E512" s="37">
        <v>19804.5</v>
      </c>
      <c r="F512" s="37">
        <v>25421</v>
      </c>
      <c r="G512" s="37">
        <v>25682.9</v>
      </c>
      <c r="H512" s="37">
        <v>25749</v>
      </c>
      <c r="I512" s="37">
        <v>26949</v>
      </c>
      <c r="J512" s="38">
        <v>4651.34</v>
      </c>
      <c r="K512" s="38">
        <v>3628.53</v>
      </c>
      <c r="L512" s="38">
        <v>4657.57</v>
      </c>
      <c r="M512" s="38">
        <v>4705.55</v>
      </c>
      <c r="N512" s="38">
        <v>4717.66</v>
      </c>
      <c r="O512" s="38">
        <v>4937.52</v>
      </c>
      <c r="P512" s="39">
        <v>20</v>
      </c>
      <c r="Q512" s="37">
        <v>146.9</v>
      </c>
      <c r="R512" s="38">
        <v>7345</v>
      </c>
    </row>
    <row r="513" spans="1:18" ht="38.25">
      <c r="A513" s="35" t="s">
        <v>661</v>
      </c>
      <c r="B513" s="35">
        <v>416</v>
      </c>
      <c r="C513" s="36">
        <v>616</v>
      </c>
      <c r="D513" s="37">
        <v>3171.3</v>
      </c>
      <c r="E513" s="37">
        <v>2688.2</v>
      </c>
      <c r="F513" s="37">
        <v>3172.8</v>
      </c>
      <c r="G513" s="37">
        <v>3183.3</v>
      </c>
      <c r="H513" s="37">
        <v>3183.3</v>
      </c>
      <c r="I513" s="37">
        <v>3253.4</v>
      </c>
      <c r="J513" s="38">
        <v>5148.21</v>
      </c>
      <c r="K513" s="38">
        <v>4363.96</v>
      </c>
      <c r="L513" s="38">
        <v>5150.65</v>
      </c>
      <c r="M513" s="38">
        <v>5167.69</v>
      </c>
      <c r="N513" s="38">
        <v>5167.69</v>
      </c>
      <c r="O513" s="38">
        <v>5281.49</v>
      </c>
      <c r="P513" s="39">
        <v>5</v>
      </c>
      <c r="Q513" s="37">
        <v>35.5</v>
      </c>
      <c r="R513" s="38">
        <v>7097.87</v>
      </c>
    </row>
    <row r="514" spans="1:18" ht="25.5">
      <c r="A514" s="35" t="s">
        <v>662</v>
      </c>
      <c r="B514" s="35">
        <v>417</v>
      </c>
      <c r="C514" s="36">
        <v>3054</v>
      </c>
      <c r="D514" s="37">
        <v>8588.3</v>
      </c>
      <c r="E514" s="37">
        <v>3602.5</v>
      </c>
      <c r="F514" s="37">
        <v>8901.4</v>
      </c>
      <c r="G514" s="37">
        <v>8910.5</v>
      </c>
      <c r="H514" s="37">
        <v>8917</v>
      </c>
      <c r="I514" s="37">
        <v>9362.1</v>
      </c>
      <c r="J514" s="38">
        <v>2812.15</v>
      </c>
      <c r="K514" s="38">
        <v>1179.6</v>
      </c>
      <c r="L514" s="38">
        <v>2914.67</v>
      </c>
      <c r="M514" s="38">
        <v>2917.65</v>
      </c>
      <c r="N514" s="38">
        <v>2919.78</v>
      </c>
      <c r="O514" s="38">
        <v>3065.52</v>
      </c>
      <c r="P514" s="39">
        <v>47</v>
      </c>
      <c r="Q514" s="37">
        <v>111.8</v>
      </c>
      <c r="R514" s="38">
        <v>2378.72</v>
      </c>
    </row>
    <row r="515" spans="1:18" ht="25.5">
      <c r="A515" s="35" t="s">
        <v>663</v>
      </c>
      <c r="B515" s="35">
        <v>418</v>
      </c>
      <c r="C515" s="36">
        <v>7</v>
      </c>
      <c r="D515" s="37">
        <v>30.2</v>
      </c>
      <c r="E515" s="37">
        <v>26.2</v>
      </c>
      <c r="F515" s="37">
        <v>30.2</v>
      </c>
      <c r="G515" s="37">
        <v>31.6</v>
      </c>
      <c r="H515" s="37">
        <v>32.3</v>
      </c>
      <c r="I515" s="37">
        <v>38.1</v>
      </c>
      <c r="J515" s="38">
        <v>4314.29</v>
      </c>
      <c r="K515" s="38">
        <v>3742.86</v>
      </c>
      <c r="L515" s="38">
        <v>4314.29</v>
      </c>
      <c r="M515" s="38">
        <v>4514.29</v>
      </c>
      <c r="N515" s="38">
        <v>4614.29</v>
      </c>
      <c r="O515" s="38">
        <v>5442.86</v>
      </c>
      <c r="P515" s="39">
        <v>0</v>
      </c>
      <c r="Q515" s="37">
        <v>0</v>
      </c>
      <c r="R515" s="38">
        <v>0</v>
      </c>
    </row>
    <row r="516" spans="1:18" ht="25.5">
      <c r="A516" s="35" t="s">
        <v>664</v>
      </c>
      <c r="B516" s="35">
        <v>419</v>
      </c>
      <c r="C516" s="36">
        <v>1119</v>
      </c>
      <c r="D516" s="37">
        <v>6195.9</v>
      </c>
      <c r="E516" s="37">
        <v>5147.1</v>
      </c>
      <c r="F516" s="37">
        <v>6324.8</v>
      </c>
      <c r="G516" s="37">
        <v>6695.7</v>
      </c>
      <c r="H516" s="37">
        <v>6695.7</v>
      </c>
      <c r="I516" s="37">
        <v>6755.7</v>
      </c>
      <c r="J516" s="38">
        <v>5537</v>
      </c>
      <c r="K516" s="38">
        <v>4599.73</v>
      </c>
      <c r="L516" s="38">
        <v>5652.19</v>
      </c>
      <c r="M516" s="38">
        <v>5983.65</v>
      </c>
      <c r="N516" s="38">
        <v>5983.65</v>
      </c>
      <c r="O516" s="38">
        <v>6037.27</v>
      </c>
      <c r="P516" s="39">
        <v>34</v>
      </c>
      <c r="Q516" s="37">
        <v>196.8</v>
      </c>
      <c r="R516" s="38">
        <v>5788.24</v>
      </c>
    </row>
    <row r="517" spans="1:18" ht="25.5" customHeight="1">
      <c r="A517" s="109" t="s">
        <v>665</v>
      </c>
      <c r="B517" s="109"/>
      <c r="C517" s="109"/>
      <c r="D517" s="109"/>
      <c r="E517" s="109"/>
      <c r="F517" s="109"/>
      <c r="G517" s="109"/>
      <c r="H517" s="109"/>
      <c r="I517" s="109"/>
      <c r="J517" s="109"/>
      <c r="K517" s="109"/>
      <c r="L517" s="109"/>
      <c r="M517" s="109"/>
      <c r="N517" s="109"/>
      <c r="O517" s="109"/>
      <c r="P517" s="40"/>
      <c r="Q517" s="41"/>
      <c r="R517" s="42"/>
    </row>
    <row r="518" spans="1:18" ht="25.5">
      <c r="A518" s="35" t="s">
        <v>666</v>
      </c>
      <c r="B518" s="35">
        <v>420</v>
      </c>
      <c r="C518" s="36">
        <v>331</v>
      </c>
      <c r="D518" s="37">
        <v>2671.9</v>
      </c>
      <c r="E518" s="37">
        <v>1633.6</v>
      </c>
      <c r="F518" s="37">
        <v>2671.9</v>
      </c>
      <c r="G518" s="37">
        <v>4014</v>
      </c>
      <c r="H518" s="37">
        <v>4014</v>
      </c>
      <c r="I518" s="37">
        <v>4036.9</v>
      </c>
      <c r="J518" s="38">
        <v>8072.21</v>
      </c>
      <c r="K518" s="38">
        <v>4935.35</v>
      </c>
      <c r="L518" s="38">
        <v>8072.21</v>
      </c>
      <c r="M518" s="38">
        <v>12126.89</v>
      </c>
      <c r="N518" s="38">
        <v>12126.89</v>
      </c>
      <c r="O518" s="38">
        <v>12196.07</v>
      </c>
      <c r="P518" s="39">
        <v>3</v>
      </c>
      <c r="Q518" s="37">
        <v>39</v>
      </c>
      <c r="R518" s="38">
        <v>12993.99</v>
      </c>
    </row>
    <row r="519" spans="1:18" ht="14.25" customHeight="1">
      <c r="A519" s="109" t="s">
        <v>667</v>
      </c>
      <c r="B519" s="109"/>
      <c r="C519" s="109"/>
      <c r="D519" s="109"/>
      <c r="E519" s="109"/>
      <c r="F519" s="109"/>
      <c r="G519" s="109"/>
      <c r="H519" s="109"/>
      <c r="I519" s="109"/>
      <c r="J519" s="109"/>
      <c r="K519" s="109"/>
      <c r="L519" s="109"/>
      <c r="M519" s="109"/>
      <c r="N519" s="109"/>
      <c r="O519" s="109"/>
      <c r="P519" s="40"/>
      <c r="Q519" s="41"/>
      <c r="R519" s="42"/>
    </row>
    <row r="520" spans="1:18" ht="12.75">
      <c r="A520" s="35" t="s">
        <v>617</v>
      </c>
      <c r="B520" s="35">
        <v>421</v>
      </c>
      <c r="C520" s="36">
        <v>57138</v>
      </c>
      <c r="D520" s="37">
        <v>183073.3</v>
      </c>
      <c r="E520" s="37">
        <v>132911.2</v>
      </c>
      <c r="F520" s="37">
        <v>183483.9</v>
      </c>
      <c r="G520" s="37">
        <v>183536.6</v>
      </c>
      <c r="H520" s="37">
        <v>183842.6</v>
      </c>
      <c r="I520" s="37">
        <v>201804.1</v>
      </c>
      <c r="J520" s="38">
        <v>3204.06</v>
      </c>
      <c r="K520" s="38">
        <v>2326.14</v>
      </c>
      <c r="L520" s="38">
        <v>3211.24</v>
      </c>
      <c r="M520" s="38">
        <v>3212.16</v>
      </c>
      <c r="N520" s="38">
        <v>3217.52</v>
      </c>
      <c r="O520" s="38">
        <v>3531.87</v>
      </c>
      <c r="P520" s="39">
        <v>5</v>
      </c>
      <c r="Q520" s="37">
        <v>18.4</v>
      </c>
      <c r="R520" s="38">
        <v>3683.12</v>
      </c>
    </row>
    <row r="521" spans="1:18" ht="14.25" customHeight="1">
      <c r="A521" s="109" t="s">
        <v>668</v>
      </c>
      <c r="B521" s="109"/>
      <c r="C521" s="109"/>
      <c r="D521" s="109"/>
      <c r="E521" s="109"/>
      <c r="F521" s="109"/>
      <c r="G521" s="109"/>
      <c r="H521" s="109"/>
      <c r="I521" s="109"/>
      <c r="J521" s="109"/>
      <c r="K521" s="109"/>
      <c r="L521" s="109"/>
      <c r="M521" s="109"/>
      <c r="N521" s="109"/>
      <c r="O521" s="109"/>
      <c r="P521" s="40"/>
      <c r="Q521" s="41"/>
      <c r="R521" s="42"/>
    </row>
    <row r="522" spans="1:18" ht="12.75">
      <c r="A522" s="35" t="s">
        <v>617</v>
      </c>
      <c r="B522" s="35">
        <v>425</v>
      </c>
      <c r="C522" s="62">
        <v>0</v>
      </c>
      <c r="D522" s="63">
        <v>0</v>
      </c>
      <c r="E522" s="63">
        <v>0</v>
      </c>
      <c r="F522" s="63">
        <v>0</v>
      </c>
      <c r="G522" s="63">
        <v>0</v>
      </c>
      <c r="H522" s="63">
        <v>0</v>
      </c>
      <c r="I522" s="63">
        <v>0</v>
      </c>
      <c r="J522" s="64">
        <v>0</v>
      </c>
      <c r="K522" s="64">
        <v>0</v>
      </c>
      <c r="L522" s="64">
        <v>0</v>
      </c>
      <c r="M522" s="64">
        <v>0</v>
      </c>
      <c r="N522" s="64">
        <v>0</v>
      </c>
      <c r="O522" s="64">
        <v>0</v>
      </c>
      <c r="P522" s="62">
        <v>0</v>
      </c>
      <c r="Q522" s="63">
        <v>0</v>
      </c>
      <c r="R522" s="64">
        <v>0</v>
      </c>
    </row>
    <row r="523" spans="1:18" ht="25.5" customHeight="1">
      <c r="A523" s="110" t="s">
        <v>669</v>
      </c>
      <c r="B523" s="110"/>
      <c r="C523" s="110"/>
      <c r="D523" s="110"/>
      <c r="E523" s="110"/>
      <c r="F523" s="110"/>
      <c r="G523" s="110"/>
      <c r="H523" s="110"/>
      <c r="I523" s="110"/>
      <c r="J523" s="110"/>
      <c r="K523" s="110"/>
      <c r="L523" s="110"/>
      <c r="M523" s="110"/>
      <c r="N523" s="110"/>
      <c r="O523" s="110"/>
      <c r="P523" s="40"/>
      <c r="Q523" s="41"/>
      <c r="R523" s="42"/>
    </row>
    <row r="524" spans="1:18" ht="12.75">
      <c r="A524" s="35" t="s">
        <v>670</v>
      </c>
      <c r="B524" s="35">
        <v>426</v>
      </c>
      <c r="C524" s="36">
        <v>1</v>
      </c>
      <c r="D524" s="37">
        <v>2</v>
      </c>
      <c r="E524" s="37">
        <v>1</v>
      </c>
      <c r="F524" s="37">
        <v>2.3</v>
      </c>
      <c r="G524" s="37">
        <v>2.3</v>
      </c>
      <c r="H524" s="37">
        <v>2.3</v>
      </c>
      <c r="I524" s="37">
        <v>7.3</v>
      </c>
      <c r="J524" s="38">
        <v>1954.73</v>
      </c>
      <c r="K524" s="38">
        <v>990.62</v>
      </c>
      <c r="L524" s="38">
        <v>2264.32</v>
      </c>
      <c r="M524" s="38">
        <v>2264.32</v>
      </c>
      <c r="N524" s="38">
        <v>2264.32</v>
      </c>
      <c r="O524" s="38">
        <v>7264.32</v>
      </c>
      <c r="P524" s="39">
        <v>0</v>
      </c>
      <c r="Q524" s="37">
        <v>0</v>
      </c>
      <c r="R524" s="38">
        <v>0</v>
      </c>
    </row>
    <row r="525" spans="1:18" ht="12.75">
      <c r="A525" s="35" t="s">
        <v>671</v>
      </c>
      <c r="B525" s="35">
        <v>4261</v>
      </c>
      <c r="C525" s="36">
        <v>1</v>
      </c>
      <c r="D525" s="37">
        <v>2</v>
      </c>
      <c r="E525" s="37">
        <v>1</v>
      </c>
      <c r="F525" s="37">
        <v>2.3</v>
      </c>
      <c r="G525" s="37">
        <v>2.3</v>
      </c>
      <c r="H525" s="37">
        <v>2.3</v>
      </c>
      <c r="I525" s="37">
        <v>7.3</v>
      </c>
      <c r="J525" s="38">
        <v>1954.73</v>
      </c>
      <c r="K525" s="38">
        <v>990.62</v>
      </c>
      <c r="L525" s="38">
        <v>2264.32</v>
      </c>
      <c r="M525" s="38">
        <v>2264.32</v>
      </c>
      <c r="N525" s="38">
        <v>2264.32</v>
      </c>
      <c r="O525" s="38">
        <v>7264.32</v>
      </c>
      <c r="P525" s="39">
        <v>0</v>
      </c>
      <c r="Q525" s="37">
        <v>0</v>
      </c>
      <c r="R525" s="38">
        <v>0</v>
      </c>
    </row>
    <row r="526" spans="1:18" ht="12.75">
      <c r="A526" s="35" t="s">
        <v>672</v>
      </c>
      <c r="B526" s="35">
        <v>4262</v>
      </c>
      <c r="C526" s="36">
        <v>0</v>
      </c>
      <c r="D526" s="37">
        <v>0</v>
      </c>
      <c r="E526" s="37">
        <v>0</v>
      </c>
      <c r="F526" s="37">
        <v>0</v>
      </c>
      <c r="G526" s="37">
        <v>0</v>
      </c>
      <c r="H526" s="37">
        <v>0</v>
      </c>
      <c r="I526" s="37">
        <v>0</v>
      </c>
      <c r="J526" s="38">
        <v>0</v>
      </c>
      <c r="K526" s="38">
        <v>0</v>
      </c>
      <c r="L526" s="38">
        <v>0</v>
      </c>
      <c r="M526" s="38">
        <v>0</v>
      </c>
      <c r="N526" s="38">
        <v>0</v>
      </c>
      <c r="O526" s="38">
        <v>0</v>
      </c>
      <c r="P526" s="39">
        <v>0</v>
      </c>
      <c r="Q526" s="37">
        <v>0</v>
      </c>
      <c r="R526" s="38">
        <v>0</v>
      </c>
    </row>
    <row r="527" spans="1:18" ht="25.5">
      <c r="A527" s="35" t="s">
        <v>673</v>
      </c>
      <c r="B527" s="35">
        <v>4263</v>
      </c>
      <c r="C527" s="36">
        <v>0</v>
      </c>
      <c r="D527" s="37">
        <v>0</v>
      </c>
      <c r="E527" s="37">
        <v>0</v>
      </c>
      <c r="F527" s="37">
        <v>0</v>
      </c>
      <c r="G527" s="37">
        <v>0</v>
      </c>
      <c r="H527" s="37">
        <v>0</v>
      </c>
      <c r="I527" s="37">
        <v>0</v>
      </c>
      <c r="J527" s="38">
        <v>0</v>
      </c>
      <c r="K527" s="38">
        <v>0</v>
      </c>
      <c r="L527" s="38">
        <v>0</v>
      </c>
      <c r="M527" s="38">
        <v>0</v>
      </c>
      <c r="N527" s="38">
        <v>0</v>
      </c>
      <c r="O527" s="38">
        <v>0</v>
      </c>
      <c r="P527" s="39">
        <v>0</v>
      </c>
      <c r="Q527" s="37">
        <v>0</v>
      </c>
      <c r="R527" s="38">
        <v>0</v>
      </c>
    </row>
    <row r="528" spans="1:18" ht="12.75">
      <c r="A528" s="35" t="s">
        <v>674</v>
      </c>
      <c r="B528" s="35"/>
      <c r="C528" s="62"/>
      <c r="D528" s="63"/>
      <c r="E528" s="63"/>
      <c r="F528" s="63"/>
      <c r="G528" s="63"/>
      <c r="H528" s="63"/>
      <c r="I528" s="63"/>
      <c r="J528" s="64"/>
      <c r="K528" s="64"/>
      <c r="L528" s="64"/>
      <c r="M528" s="64"/>
      <c r="N528" s="64"/>
      <c r="O528" s="64"/>
      <c r="P528" s="40"/>
      <c r="Q528" s="41"/>
      <c r="R528" s="42"/>
    </row>
    <row r="529" spans="1:18" ht="63.75">
      <c r="A529" s="35" t="s">
        <v>675</v>
      </c>
      <c r="B529" s="35">
        <v>427</v>
      </c>
      <c r="C529" s="36">
        <v>62940</v>
      </c>
      <c r="D529" s="37">
        <v>141124.4</v>
      </c>
      <c r="E529" s="37">
        <v>108921.3</v>
      </c>
      <c r="F529" s="37">
        <v>164784.2</v>
      </c>
      <c r="G529" s="37">
        <v>172571.7</v>
      </c>
      <c r="H529" s="37">
        <v>172908.4</v>
      </c>
      <c r="I529" s="37">
        <v>183549.1</v>
      </c>
      <c r="J529" s="38">
        <v>2242.21</v>
      </c>
      <c r="K529" s="38">
        <v>1730.56</v>
      </c>
      <c r="L529" s="38">
        <v>2618.12</v>
      </c>
      <c r="M529" s="38">
        <v>2741.84</v>
      </c>
      <c r="N529" s="38">
        <v>2747.19</v>
      </c>
      <c r="O529" s="38">
        <v>2916.26</v>
      </c>
      <c r="P529" s="39">
        <v>1895</v>
      </c>
      <c r="Q529" s="37">
        <v>4644.6</v>
      </c>
      <c r="R529" s="38">
        <v>2450.98</v>
      </c>
    </row>
    <row r="530" spans="1:18" ht="25.5">
      <c r="A530" s="35" t="s">
        <v>676</v>
      </c>
      <c r="B530" s="35">
        <v>428</v>
      </c>
      <c r="C530" s="36">
        <v>42</v>
      </c>
      <c r="D530" s="37">
        <v>211.7</v>
      </c>
      <c r="E530" s="37">
        <v>88.8</v>
      </c>
      <c r="F530" s="37">
        <v>211.7</v>
      </c>
      <c r="G530" s="37">
        <v>224</v>
      </c>
      <c r="H530" s="37">
        <v>224</v>
      </c>
      <c r="I530" s="37">
        <v>242.5</v>
      </c>
      <c r="J530" s="38">
        <v>5040.48</v>
      </c>
      <c r="K530" s="38">
        <v>2114.29</v>
      </c>
      <c r="L530" s="38">
        <v>5040.48</v>
      </c>
      <c r="M530" s="38">
        <v>5333.33</v>
      </c>
      <c r="N530" s="38">
        <v>5333.33</v>
      </c>
      <c r="O530" s="38">
        <v>5773.81</v>
      </c>
      <c r="P530" s="39">
        <v>0</v>
      </c>
      <c r="Q530" s="37">
        <v>0</v>
      </c>
      <c r="R530" s="38">
        <v>0</v>
      </c>
    </row>
    <row r="531" spans="1:18" ht="51">
      <c r="A531" s="35" t="s">
        <v>677</v>
      </c>
      <c r="B531" s="35">
        <v>4281</v>
      </c>
      <c r="C531" s="36">
        <v>37</v>
      </c>
      <c r="D531" s="37">
        <v>190.5</v>
      </c>
      <c r="E531" s="37">
        <v>78.7</v>
      </c>
      <c r="F531" s="37">
        <v>190.5</v>
      </c>
      <c r="G531" s="37">
        <v>191.2</v>
      </c>
      <c r="H531" s="37">
        <v>191.2</v>
      </c>
      <c r="I531" s="37">
        <v>208</v>
      </c>
      <c r="J531" s="38">
        <v>5148.65</v>
      </c>
      <c r="K531" s="38">
        <v>2127.03</v>
      </c>
      <c r="L531" s="38">
        <v>5148.65</v>
      </c>
      <c r="M531" s="38">
        <v>5167.57</v>
      </c>
      <c r="N531" s="38">
        <v>5167.57</v>
      </c>
      <c r="O531" s="38">
        <v>5621.62</v>
      </c>
      <c r="P531" s="39">
        <v>0</v>
      </c>
      <c r="Q531" s="37">
        <v>0</v>
      </c>
      <c r="R531" s="38">
        <v>0</v>
      </c>
    </row>
    <row r="532" spans="1:18" ht="51">
      <c r="A532" s="35" t="s">
        <v>678</v>
      </c>
      <c r="B532" s="35">
        <v>4282</v>
      </c>
      <c r="C532" s="36">
        <v>0</v>
      </c>
      <c r="D532" s="37">
        <v>0</v>
      </c>
      <c r="E532" s="37">
        <v>0</v>
      </c>
      <c r="F532" s="37">
        <v>0</v>
      </c>
      <c r="G532" s="37">
        <v>0</v>
      </c>
      <c r="H532" s="37">
        <v>0</v>
      </c>
      <c r="I532" s="37">
        <v>0</v>
      </c>
      <c r="J532" s="38">
        <v>0</v>
      </c>
      <c r="K532" s="38">
        <v>0</v>
      </c>
      <c r="L532" s="38">
        <v>0</v>
      </c>
      <c r="M532" s="38">
        <v>0</v>
      </c>
      <c r="N532" s="38">
        <v>0</v>
      </c>
      <c r="O532" s="38">
        <v>0</v>
      </c>
      <c r="P532" s="39">
        <v>0</v>
      </c>
      <c r="Q532" s="37">
        <v>0</v>
      </c>
      <c r="R532" s="38">
        <v>0</v>
      </c>
    </row>
    <row r="533" spans="1:18" ht="38.25">
      <c r="A533" s="35" t="s">
        <v>679</v>
      </c>
      <c r="B533" s="35">
        <v>429</v>
      </c>
      <c r="C533" s="36">
        <v>1354</v>
      </c>
      <c r="D533" s="37">
        <v>9264.9</v>
      </c>
      <c r="E533" s="37">
        <v>8111.5</v>
      </c>
      <c r="F533" s="37">
        <v>9264.9</v>
      </c>
      <c r="G533" s="37">
        <v>10242.2</v>
      </c>
      <c r="H533" s="37">
        <v>10243.5</v>
      </c>
      <c r="I533" s="37">
        <v>10864.3</v>
      </c>
      <c r="J533" s="38">
        <v>6842.61</v>
      </c>
      <c r="K533" s="38">
        <v>5990.77</v>
      </c>
      <c r="L533" s="38">
        <v>6842.61</v>
      </c>
      <c r="M533" s="38">
        <v>7564.4</v>
      </c>
      <c r="N533" s="38">
        <v>7565.36</v>
      </c>
      <c r="O533" s="38">
        <v>8023.86</v>
      </c>
      <c r="P533" s="39">
        <v>16</v>
      </c>
      <c r="Q533" s="37">
        <v>142.9</v>
      </c>
      <c r="R533" s="38">
        <v>8931.25</v>
      </c>
    </row>
    <row r="534" spans="1:18" s="51" customFormat="1" ht="77.25">
      <c r="A534" s="52" t="s">
        <v>680</v>
      </c>
      <c r="B534" s="50">
        <v>430</v>
      </c>
      <c r="C534" s="36">
        <v>1207</v>
      </c>
      <c r="D534" s="37">
        <v>8006.3</v>
      </c>
      <c r="E534" s="37">
        <v>7085.3</v>
      </c>
      <c r="F534" s="37">
        <v>8006.3</v>
      </c>
      <c r="G534" s="37">
        <v>8902.8</v>
      </c>
      <c r="H534" s="37">
        <v>8902.8</v>
      </c>
      <c r="I534" s="37">
        <v>9515.5</v>
      </c>
      <c r="J534" s="38">
        <v>6633.22</v>
      </c>
      <c r="K534" s="38">
        <v>5870.17</v>
      </c>
      <c r="L534" s="38">
        <v>6633.22</v>
      </c>
      <c r="M534" s="38">
        <v>7375.97</v>
      </c>
      <c r="N534" s="38">
        <v>7375.97</v>
      </c>
      <c r="O534" s="38">
        <v>7883.6</v>
      </c>
      <c r="P534" s="39">
        <v>16</v>
      </c>
      <c r="Q534" s="37">
        <v>142.9</v>
      </c>
      <c r="R534" s="38">
        <v>8931.25</v>
      </c>
    </row>
    <row r="535" spans="1:18" ht="27">
      <c r="A535" s="68" t="s">
        <v>681</v>
      </c>
      <c r="B535" s="43">
        <v>4301</v>
      </c>
      <c r="C535" s="36">
        <v>66</v>
      </c>
      <c r="D535" s="37">
        <v>606.1</v>
      </c>
      <c r="E535" s="37">
        <v>532.5</v>
      </c>
      <c r="F535" s="37">
        <v>606.1</v>
      </c>
      <c r="G535" s="37">
        <v>653</v>
      </c>
      <c r="H535" s="37">
        <v>653</v>
      </c>
      <c r="I535" s="37">
        <v>711.3</v>
      </c>
      <c r="J535" s="38">
        <v>9183.33</v>
      </c>
      <c r="K535" s="38">
        <v>8068.18</v>
      </c>
      <c r="L535" s="38">
        <v>9183.33</v>
      </c>
      <c r="M535" s="38">
        <v>9893.94</v>
      </c>
      <c r="N535" s="38">
        <v>9893.94</v>
      </c>
      <c r="O535" s="38">
        <v>10777.27</v>
      </c>
      <c r="P535" s="39">
        <v>3</v>
      </c>
      <c r="Q535" s="37">
        <v>39</v>
      </c>
      <c r="R535" s="38">
        <v>12993.99</v>
      </c>
    </row>
    <row r="536" spans="1:18" ht="38.25">
      <c r="A536" s="60" t="s">
        <v>682</v>
      </c>
      <c r="B536" s="60">
        <v>43011</v>
      </c>
      <c r="C536" s="36">
        <v>16</v>
      </c>
      <c r="D536" s="37">
        <v>220.2</v>
      </c>
      <c r="E536" s="37">
        <v>194.1</v>
      </c>
      <c r="F536" s="37">
        <v>220.2</v>
      </c>
      <c r="G536" s="37">
        <v>220.2</v>
      </c>
      <c r="H536" s="37">
        <v>220.2</v>
      </c>
      <c r="I536" s="37">
        <v>221.3</v>
      </c>
      <c r="J536" s="38">
        <v>13762.5</v>
      </c>
      <c r="K536" s="38">
        <v>12131.25</v>
      </c>
      <c r="L536" s="38">
        <v>13762.5</v>
      </c>
      <c r="M536" s="38">
        <v>13762.5</v>
      </c>
      <c r="N536" s="38">
        <v>13762.5</v>
      </c>
      <c r="O536" s="38">
        <v>13831.25</v>
      </c>
      <c r="P536" s="39">
        <v>1</v>
      </c>
      <c r="Q536" s="37">
        <v>13</v>
      </c>
      <c r="R536" s="38">
        <v>12981.97</v>
      </c>
    </row>
    <row r="537" spans="1:18" ht="13.5">
      <c r="A537" s="55" t="s">
        <v>634</v>
      </c>
      <c r="B537" s="69">
        <v>4302</v>
      </c>
      <c r="C537" s="36">
        <v>572</v>
      </c>
      <c r="D537" s="37">
        <v>4306.1</v>
      </c>
      <c r="E537" s="37">
        <v>3830.1</v>
      </c>
      <c r="F537" s="37">
        <v>4306.1</v>
      </c>
      <c r="G537" s="37">
        <v>4741.6</v>
      </c>
      <c r="H537" s="37">
        <v>4741.6</v>
      </c>
      <c r="I537" s="37">
        <v>5115.5</v>
      </c>
      <c r="J537" s="38">
        <v>7528.15</v>
      </c>
      <c r="K537" s="38">
        <v>6695.98</v>
      </c>
      <c r="L537" s="38">
        <v>7528.15</v>
      </c>
      <c r="M537" s="38">
        <v>8289.51</v>
      </c>
      <c r="N537" s="38">
        <v>8289.51</v>
      </c>
      <c r="O537" s="38">
        <v>8943.18</v>
      </c>
      <c r="P537" s="39">
        <v>5</v>
      </c>
      <c r="Q537" s="37">
        <v>52.1</v>
      </c>
      <c r="R537" s="38">
        <v>10418.13</v>
      </c>
    </row>
    <row r="538" spans="1:18" ht="38.25">
      <c r="A538" s="70" t="s">
        <v>683</v>
      </c>
      <c r="B538" s="60">
        <v>43021</v>
      </c>
      <c r="C538" s="36">
        <v>133</v>
      </c>
      <c r="D538" s="37">
        <v>1347.1</v>
      </c>
      <c r="E538" s="37">
        <v>1200.2</v>
      </c>
      <c r="F538" s="37">
        <v>1347.1</v>
      </c>
      <c r="G538" s="37">
        <v>1375.4</v>
      </c>
      <c r="H538" s="37">
        <v>1375.4</v>
      </c>
      <c r="I538" s="37">
        <v>1381.9</v>
      </c>
      <c r="J538" s="38">
        <v>10128.57</v>
      </c>
      <c r="K538" s="38">
        <v>9024.06</v>
      </c>
      <c r="L538" s="38">
        <v>10128.57</v>
      </c>
      <c r="M538" s="38">
        <v>10341.35</v>
      </c>
      <c r="N538" s="38">
        <v>10341.35</v>
      </c>
      <c r="O538" s="38">
        <v>10390.23</v>
      </c>
      <c r="P538" s="39">
        <v>0</v>
      </c>
      <c r="Q538" s="37">
        <v>0</v>
      </c>
      <c r="R538" s="38">
        <v>0</v>
      </c>
    </row>
    <row r="539" spans="1:18" ht="13.5">
      <c r="A539" s="71" t="s">
        <v>635</v>
      </c>
      <c r="B539" s="69">
        <v>4303</v>
      </c>
      <c r="C539" s="36">
        <v>569</v>
      </c>
      <c r="D539" s="37">
        <v>3094.1</v>
      </c>
      <c r="E539" s="37">
        <v>2722.7</v>
      </c>
      <c r="F539" s="37">
        <v>3094.1</v>
      </c>
      <c r="G539" s="37">
        <v>3508.2</v>
      </c>
      <c r="H539" s="37">
        <v>3508.2</v>
      </c>
      <c r="I539" s="37">
        <v>3688.7</v>
      </c>
      <c r="J539" s="38">
        <v>5437.79</v>
      </c>
      <c r="K539" s="38">
        <v>4785.06</v>
      </c>
      <c r="L539" s="38">
        <v>5437.79</v>
      </c>
      <c r="M539" s="38">
        <v>6165.55</v>
      </c>
      <c r="N539" s="38">
        <v>6165.55</v>
      </c>
      <c r="O539" s="38">
        <v>6482.78</v>
      </c>
      <c r="P539" s="39">
        <v>8</v>
      </c>
      <c r="Q539" s="37">
        <v>51.8</v>
      </c>
      <c r="R539" s="38">
        <v>6475</v>
      </c>
    </row>
    <row r="540" spans="1:18" ht="38.25">
      <c r="A540" s="60" t="s">
        <v>684</v>
      </c>
      <c r="B540" s="60">
        <v>43031</v>
      </c>
      <c r="C540" s="36">
        <v>105</v>
      </c>
      <c r="D540" s="37">
        <v>726.9</v>
      </c>
      <c r="E540" s="37">
        <v>644.2</v>
      </c>
      <c r="F540" s="37">
        <v>726.9</v>
      </c>
      <c r="G540" s="37">
        <v>756.5</v>
      </c>
      <c r="H540" s="37">
        <v>756.5</v>
      </c>
      <c r="I540" s="37">
        <v>762.2</v>
      </c>
      <c r="J540" s="38">
        <v>6922.86</v>
      </c>
      <c r="K540" s="38">
        <v>6135.24</v>
      </c>
      <c r="L540" s="38">
        <v>6922.86</v>
      </c>
      <c r="M540" s="38">
        <v>7204.76</v>
      </c>
      <c r="N540" s="38">
        <v>7204.76</v>
      </c>
      <c r="O540" s="38">
        <v>7259.05</v>
      </c>
      <c r="P540" s="39">
        <v>0</v>
      </c>
      <c r="Q540" s="37">
        <v>0</v>
      </c>
      <c r="R540" s="38">
        <v>0</v>
      </c>
    </row>
    <row r="541" spans="1:18" ht="25.5">
      <c r="A541" s="35" t="s">
        <v>685</v>
      </c>
      <c r="B541" s="46">
        <v>431</v>
      </c>
      <c r="C541" s="36">
        <v>147</v>
      </c>
      <c r="D541" s="37">
        <v>1258.6</v>
      </c>
      <c r="E541" s="37">
        <v>1026.2</v>
      </c>
      <c r="F541" s="37">
        <v>1258.6</v>
      </c>
      <c r="G541" s="37">
        <v>1339.4</v>
      </c>
      <c r="H541" s="37">
        <v>1340.7</v>
      </c>
      <c r="I541" s="37">
        <v>1348.8</v>
      </c>
      <c r="J541" s="38">
        <v>8561.9</v>
      </c>
      <c r="K541" s="38">
        <v>6980.95</v>
      </c>
      <c r="L541" s="38">
        <v>8561.9</v>
      </c>
      <c r="M541" s="38">
        <v>9111.56</v>
      </c>
      <c r="N541" s="38">
        <v>9120.41</v>
      </c>
      <c r="O541" s="38">
        <v>9175.51</v>
      </c>
      <c r="P541" s="39">
        <v>0</v>
      </c>
      <c r="Q541" s="37">
        <v>0</v>
      </c>
      <c r="R541" s="38">
        <v>0</v>
      </c>
    </row>
    <row r="542" spans="1:18" ht="27">
      <c r="A542" s="47" t="s">
        <v>681</v>
      </c>
      <c r="B542" s="35">
        <v>4311</v>
      </c>
      <c r="C542" s="36">
        <v>8</v>
      </c>
      <c r="D542" s="37">
        <v>80</v>
      </c>
      <c r="E542" s="37">
        <v>69.9</v>
      </c>
      <c r="F542" s="37">
        <v>80</v>
      </c>
      <c r="G542" s="37">
        <v>84.9</v>
      </c>
      <c r="H542" s="37">
        <v>84.9</v>
      </c>
      <c r="I542" s="37">
        <v>84.9</v>
      </c>
      <c r="J542" s="38">
        <v>10000</v>
      </c>
      <c r="K542" s="38">
        <v>8737.5</v>
      </c>
      <c r="L542" s="38">
        <v>10000</v>
      </c>
      <c r="M542" s="38">
        <v>10612.5</v>
      </c>
      <c r="N542" s="38">
        <v>10612.5</v>
      </c>
      <c r="O542" s="38">
        <v>10612.5</v>
      </c>
      <c r="P542" s="39">
        <v>0</v>
      </c>
      <c r="Q542" s="37">
        <v>0</v>
      </c>
      <c r="R542" s="38">
        <v>0</v>
      </c>
    </row>
    <row r="543" spans="1:18" ht="13.5">
      <c r="A543" s="55" t="s">
        <v>634</v>
      </c>
      <c r="B543" s="35">
        <v>4312</v>
      </c>
      <c r="C543" s="36">
        <v>74</v>
      </c>
      <c r="D543" s="37">
        <v>713.8</v>
      </c>
      <c r="E543" s="37">
        <v>577.1</v>
      </c>
      <c r="F543" s="37">
        <v>713.8</v>
      </c>
      <c r="G543" s="37">
        <v>766.7</v>
      </c>
      <c r="H543" s="37">
        <v>766.7</v>
      </c>
      <c r="I543" s="37">
        <v>771.4</v>
      </c>
      <c r="J543" s="38">
        <v>9645.95</v>
      </c>
      <c r="K543" s="38">
        <v>7798.65</v>
      </c>
      <c r="L543" s="38">
        <v>9645.95</v>
      </c>
      <c r="M543" s="38">
        <v>10360.81</v>
      </c>
      <c r="N543" s="38">
        <v>10360.81</v>
      </c>
      <c r="O543" s="38">
        <v>10424.32</v>
      </c>
      <c r="P543" s="39">
        <v>0</v>
      </c>
      <c r="Q543" s="37">
        <v>0</v>
      </c>
      <c r="R543" s="38">
        <v>0</v>
      </c>
    </row>
    <row r="544" spans="1:18" ht="13.5">
      <c r="A544" s="55" t="s">
        <v>635</v>
      </c>
      <c r="B544" s="35">
        <v>4313</v>
      </c>
      <c r="C544" s="36">
        <v>65</v>
      </c>
      <c r="D544" s="37">
        <v>464.8</v>
      </c>
      <c r="E544" s="37">
        <v>379.2</v>
      </c>
      <c r="F544" s="37">
        <v>464.8</v>
      </c>
      <c r="G544" s="37">
        <v>487.8</v>
      </c>
      <c r="H544" s="37">
        <v>489.1</v>
      </c>
      <c r="I544" s="37">
        <v>492.5</v>
      </c>
      <c r="J544" s="38">
        <v>7150.77</v>
      </c>
      <c r="K544" s="38">
        <v>5833.85</v>
      </c>
      <c r="L544" s="38">
        <v>7150.77</v>
      </c>
      <c r="M544" s="38">
        <v>7504.62</v>
      </c>
      <c r="N544" s="38">
        <v>7524.62</v>
      </c>
      <c r="O544" s="38">
        <v>7576.92</v>
      </c>
      <c r="P544" s="39">
        <v>0</v>
      </c>
      <c r="Q544" s="37">
        <v>0</v>
      </c>
      <c r="R544" s="38">
        <v>0</v>
      </c>
    </row>
    <row r="545" spans="1:18" ht="38.25">
      <c r="A545" s="35" t="s">
        <v>686</v>
      </c>
      <c r="B545" s="35">
        <v>432</v>
      </c>
      <c r="C545" s="36">
        <v>419</v>
      </c>
      <c r="D545" s="37">
        <v>3091.8</v>
      </c>
      <c r="E545" s="37">
        <v>2700.9</v>
      </c>
      <c r="F545" s="37">
        <v>3091.8</v>
      </c>
      <c r="G545" s="37">
        <v>3368.1</v>
      </c>
      <c r="H545" s="37">
        <v>3372.9</v>
      </c>
      <c r="I545" s="37">
        <v>3393.2</v>
      </c>
      <c r="J545" s="38">
        <v>7379</v>
      </c>
      <c r="K545" s="38">
        <v>6446.06</v>
      </c>
      <c r="L545" s="38">
        <v>7379</v>
      </c>
      <c r="M545" s="38">
        <v>8038.42</v>
      </c>
      <c r="N545" s="38">
        <v>8049.88</v>
      </c>
      <c r="O545" s="38">
        <v>8098.33</v>
      </c>
      <c r="P545" s="39">
        <v>4</v>
      </c>
      <c r="Q545" s="37">
        <v>36.7</v>
      </c>
      <c r="R545" s="38">
        <v>9175</v>
      </c>
    </row>
    <row r="546" spans="1:18" ht="77.25">
      <c r="A546" s="55" t="s">
        <v>687</v>
      </c>
      <c r="B546" s="35">
        <v>433</v>
      </c>
      <c r="C546" s="36">
        <v>360</v>
      </c>
      <c r="D546" s="37">
        <v>2582.2</v>
      </c>
      <c r="E546" s="37">
        <v>2290</v>
      </c>
      <c r="F546" s="37">
        <v>2582.2</v>
      </c>
      <c r="G546" s="37">
        <v>2811.5</v>
      </c>
      <c r="H546" s="37">
        <v>2811.5</v>
      </c>
      <c r="I546" s="37">
        <v>2829.1</v>
      </c>
      <c r="J546" s="38">
        <v>7172.78</v>
      </c>
      <c r="K546" s="38">
        <v>6361.11</v>
      </c>
      <c r="L546" s="38">
        <v>7172.78</v>
      </c>
      <c r="M546" s="38">
        <v>7809.72</v>
      </c>
      <c r="N546" s="38">
        <v>7809.72</v>
      </c>
      <c r="O546" s="38">
        <v>7858.61</v>
      </c>
      <c r="P546" s="39">
        <v>4</v>
      </c>
      <c r="Q546" s="37">
        <v>36.7</v>
      </c>
      <c r="R546" s="38">
        <v>9175</v>
      </c>
    </row>
    <row r="547" spans="1:18" ht="27">
      <c r="A547" s="47" t="s">
        <v>681</v>
      </c>
      <c r="B547" s="35">
        <v>4331</v>
      </c>
      <c r="C547" s="36">
        <v>20</v>
      </c>
      <c r="D547" s="37">
        <v>225.7</v>
      </c>
      <c r="E547" s="37">
        <v>198.4</v>
      </c>
      <c r="F547" s="37">
        <v>225.7</v>
      </c>
      <c r="G547" s="37">
        <v>232.5</v>
      </c>
      <c r="H547" s="37">
        <v>232.5</v>
      </c>
      <c r="I547" s="37">
        <v>233.6</v>
      </c>
      <c r="J547" s="38">
        <v>11285</v>
      </c>
      <c r="K547" s="38">
        <v>9920</v>
      </c>
      <c r="L547" s="38">
        <v>11285</v>
      </c>
      <c r="M547" s="38">
        <v>11625</v>
      </c>
      <c r="N547" s="38">
        <v>11625</v>
      </c>
      <c r="O547" s="38">
        <v>11679.83</v>
      </c>
      <c r="P547" s="39">
        <v>0</v>
      </c>
      <c r="Q547" s="37">
        <v>0</v>
      </c>
      <c r="R547" s="38">
        <v>0</v>
      </c>
    </row>
    <row r="548" spans="1:18" ht="13.5">
      <c r="A548" s="55" t="s">
        <v>634</v>
      </c>
      <c r="B548" s="35">
        <v>4332</v>
      </c>
      <c r="C548" s="36">
        <v>167</v>
      </c>
      <c r="D548" s="37">
        <v>1344.4</v>
      </c>
      <c r="E548" s="37">
        <v>1197.2</v>
      </c>
      <c r="F548" s="37">
        <v>1344.4</v>
      </c>
      <c r="G548" s="37">
        <v>1454.5</v>
      </c>
      <c r="H548" s="37">
        <v>1454.5</v>
      </c>
      <c r="I548" s="37">
        <v>1463.8</v>
      </c>
      <c r="J548" s="38">
        <v>8050.3</v>
      </c>
      <c r="K548" s="38">
        <v>7168.86</v>
      </c>
      <c r="L548" s="38">
        <v>8050.3</v>
      </c>
      <c r="M548" s="38">
        <v>8709.58</v>
      </c>
      <c r="N548" s="38">
        <v>8709.58</v>
      </c>
      <c r="O548" s="38">
        <v>8765.27</v>
      </c>
      <c r="P548" s="39">
        <v>3</v>
      </c>
      <c r="Q548" s="37">
        <v>30.1</v>
      </c>
      <c r="R548" s="38">
        <v>10033.33</v>
      </c>
    </row>
    <row r="549" spans="1:18" ht="13.5">
      <c r="A549" s="55" t="s">
        <v>635</v>
      </c>
      <c r="B549" s="35">
        <v>4333</v>
      </c>
      <c r="C549" s="36">
        <v>173</v>
      </c>
      <c r="D549" s="37">
        <v>1012.1</v>
      </c>
      <c r="E549" s="37">
        <v>894.4</v>
      </c>
      <c r="F549" s="37">
        <v>1012.1</v>
      </c>
      <c r="G549" s="37">
        <v>1124.5</v>
      </c>
      <c r="H549" s="37">
        <v>1124.5</v>
      </c>
      <c r="I549" s="37">
        <v>1131.7</v>
      </c>
      <c r="J549" s="38">
        <v>5850.29</v>
      </c>
      <c r="K549" s="38">
        <v>5169.94</v>
      </c>
      <c r="L549" s="38">
        <v>5850.29</v>
      </c>
      <c r="M549" s="38">
        <v>6500</v>
      </c>
      <c r="N549" s="38">
        <v>6500</v>
      </c>
      <c r="O549" s="38">
        <v>6541.38</v>
      </c>
      <c r="P549" s="39">
        <v>1</v>
      </c>
      <c r="Q549" s="37">
        <v>6.6</v>
      </c>
      <c r="R549" s="38">
        <v>6605.6</v>
      </c>
    </row>
    <row r="550" spans="1:18" ht="25.5">
      <c r="A550" s="49" t="s">
        <v>688</v>
      </c>
      <c r="B550" s="35">
        <v>434</v>
      </c>
      <c r="C550" s="36">
        <v>59</v>
      </c>
      <c r="D550" s="37">
        <v>509.6</v>
      </c>
      <c r="E550" s="37">
        <v>410.9</v>
      </c>
      <c r="F550" s="37">
        <v>509.6</v>
      </c>
      <c r="G550" s="37">
        <v>556.6</v>
      </c>
      <c r="H550" s="37">
        <v>561.4</v>
      </c>
      <c r="I550" s="37">
        <v>564.1</v>
      </c>
      <c r="J550" s="38">
        <v>8637.29</v>
      </c>
      <c r="K550" s="38">
        <v>6964.41</v>
      </c>
      <c r="L550" s="38">
        <v>8637.29</v>
      </c>
      <c r="M550" s="38">
        <v>9433.9</v>
      </c>
      <c r="N550" s="38">
        <v>9515.25</v>
      </c>
      <c r="O550" s="38">
        <v>9561.02</v>
      </c>
      <c r="P550" s="39">
        <v>0</v>
      </c>
      <c r="Q550" s="37">
        <v>0</v>
      </c>
      <c r="R550" s="38">
        <v>0</v>
      </c>
    </row>
    <row r="551" spans="1:18" ht="27">
      <c r="A551" s="47" t="s">
        <v>681</v>
      </c>
      <c r="B551" s="35">
        <v>4341</v>
      </c>
      <c r="C551" s="36">
        <v>5</v>
      </c>
      <c r="D551" s="37">
        <v>30.7</v>
      </c>
      <c r="E551" s="37">
        <v>23.3</v>
      </c>
      <c r="F551" s="37">
        <v>30.7</v>
      </c>
      <c r="G551" s="37">
        <v>48.6</v>
      </c>
      <c r="H551" s="37">
        <v>48.6</v>
      </c>
      <c r="I551" s="37">
        <v>48.7</v>
      </c>
      <c r="J551" s="38">
        <v>6140</v>
      </c>
      <c r="K551" s="38">
        <v>4660</v>
      </c>
      <c r="L551" s="38">
        <v>6140</v>
      </c>
      <c r="M551" s="38">
        <v>9720</v>
      </c>
      <c r="N551" s="38">
        <v>9720</v>
      </c>
      <c r="O551" s="38">
        <v>9740</v>
      </c>
      <c r="P551" s="39">
        <v>0</v>
      </c>
      <c r="Q551" s="37">
        <v>0</v>
      </c>
      <c r="R551" s="38">
        <v>0</v>
      </c>
    </row>
    <row r="552" spans="1:18" ht="13.5">
      <c r="A552" s="55" t="s">
        <v>634</v>
      </c>
      <c r="B552" s="35">
        <v>4342</v>
      </c>
      <c r="C552" s="36">
        <v>30</v>
      </c>
      <c r="D552" s="37">
        <v>279.9</v>
      </c>
      <c r="E552" s="37">
        <v>229.9</v>
      </c>
      <c r="F552" s="37">
        <v>279.9</v>
      </c>
      <c r="G552" s="37">
        <v>299.8</v>
      </c>
      <c r="H552" s="37">
        <v>299.8</v>
      </c>
      <c r="I552" s="37">
        <v>300.9</v>
      </c>
      <c r="J552" s="38">
        <v>9330</v>
      </c>
      <c r="K552" s="38">
        <v>7663.33</v>
      </c>
      <c r="L552" s="38">
        <v>9330</v>
      </c>
      <c r="M552" s="38">
        <v>9993.33</v>
      </c>
      <c r="N552" s="38">
        <v>9993.33</v>
      </c>
      <c r="O552" s="38">
        <v>10028.34</v>
      </c>
      <c r="P552" s="39">
        <v>0</v>
      </c>
      <c r="Q552" s="37">
        <v>0</v>
      </c>
      <c r="R552" s="38">
        <v>0</v>
      </c>
    </row>
    <row r="553" spans="1:18" ht="13.5">
      <c r="A553" s="55" t="s">
        <v>635</v>
      </c>
      <c r="B553" s="35">
        <v>4343</v>
      </c>
      <c r="C553" s="36">
        <v>24</v>
      </c>
      <c r="D553" s="37">
        <v>199</v>
      </c>
      <c r="E553" s="37">
        <v>157.7</v>
      </c>
      <c r="F553" s="37">
        <v>199</v>
      </c>
      <c r="G553" s="37">
        <v>208.2</v>
      </c>
      <c r="H553" s="37">
        <v>213</v>
      </c>
      <c r="I553" s="37">
        <v>214.5</v>
      </c>
      <c r="J553" s="38">
        <v>8291.67</v>
      </c>
      <c r="K553" s="38">
        <v>6570.83</v>
      </c>
      <c r="L553" s="38">
        <v>8291.67</v>
      </c>
      <c r="M553" s="38">
        <v>8675</v>
      </c>
      <c r="N553" s="38">
        <v>8875</v>
      </c>
      <c r="O553" s="38">
        <v>8937.5</v>
      </c>
      <c r="P553" s="39">
        <v>0</v>
      </c>
      <c r="Q553" s="37">
        <v>0</v>
      </c>
      <c r="R553" s="38">
        <v>0</v>
      </c>
    </row>
    <row r="554" spans="1:18" ht="51">
      <c r="A554" s="35" t="s">
        <v>0</v>
      </c>
      <c r="B554" s="35">
        <v>4344</v>
      </c>
      <c r="C554" s="36">
        <v>1751</v>
      </c>
      <c r="D554" s="37">
        <v>4825.1</v>
      </c>
      <c r="E554" s="37">
        <v>4124</v>
      </c>
      <c r="F554" s="37">
        <v>4892</v>
      </c>
      <c r="G554" s="37">
        <v>4892.6</v>
      </c>
      <c r="H554" s="37">
        <v>4892.6</v>
      </c>
      <c r="I554" s="37">
        <v>5073.4</v>
      </c>
      <c r="J554" s="38">
        <v>2755.63</v>
      </c>
      <c r="K554" s="38">
        <v>2355.23</v>
      </c>
      <c r="L554" s="38">
        <v>2793.83</v>
      </c>
      <c r="M554" s="38">
        <v>2794.17</v>
      </c>
      <c r="N554" s="38">
        <v>2794.17</v>
      </c>
      <c r="O554" s="38">
        <v>2897.43</v>
      </c>
      <c r="P554" s="39">
        <v>9</v>
      </c>
      <c r="Q554" s="37">
        <v>25.5</v>
      </c>
      <c r="R554" s="38">
        <v>2833.33</v>
      </c>
    </row>
    <row r="555" spans="1:18" ht="90">
      <c r="A555" s="55" t="s">
        <v>1</v>
      </c>
      <c r="B555" s="35">
        <v>4345</v>
      </c>
      <c r="C555" s="36">
        <v>993</v>
      </c>
      <c r="D555" s="37">
        <v>2263.3</v>
      </c>
      <c r="E555" s="37">
        <v>2056.7</v>
      </c>
      <c r="F555" s="37">
        <v>2263.3</v>
      </c>
      <c r="G555" s="37">
        <v>2263.9</v>
      </c>
      <c r="H555" s="37">
        <v>2263.9</v>
      </c>
      <c r="I555" s="37">
        <v>2369.3</v>
      </c>
      <c r="J555" s="38">
        <v>2279.25</v>
      </c>
      <c r="K555" s="38">
        <v>2071.2</v>
      </c>
      <c r="L555" s="38">
        <v>2279.25</v>
      </c>
      <c r="M555" s="38">
        <v>2279.86</v>
      </c>
      <c r="N555" s="38">
        <v>2279.86</v>
      </c>
      <c r="O555" s="38">
        <v>2385.96</v>
      </c>
      <c r="P555" s="39">
        <v>5</v>
      </c>
      <c r="Q555" s="37">
        <v>10.9</v>
      </c>
      <c r="R555" s="38">
        <v>2180</v>
      </c>
    </row>
    <row r="556" spans="1:18" ht="27">
      <c r="A556" s="47" t="s">
        <v>681</v>
      </c>
      <c r="B556" s="35">
        <v>4346</v>
      </c>
      <c r="C556" s="36">
        <v>68</v>
      </c>
      <c r="D556" s="37">
        <v>202.8</v>
      </c>
      <c r="E556" s="37">
        <v>177.8</v>
      </c>
      <c r="F556" s="37">
        <v>202.8</v>
      </c>
      <c r="G556" s="37">
        <v>202.8</v>
      </c>
      <c r="H556" s="37">
        <v>202.8</v>
      </c>
      <c r="I556" s="37">
        <v>222.3</v>
      </c>
      <c r="J556" s="38">
        <v>2982.35</v>
      </c>
      <c r="K556" s="38">
        <v>2614.71</v>
      </c>
      <c r="L556" s="38">
        <v>2982.35</v>
      </c>
      <c r="M556" s="38">
        <v>2982.35</v>
      </c>
      <c r="N556" s="38">
        <v>2982.35</v>
      </c>
      <c r="O556" s="38">
        <v>3269.12</v>
      </c>
      <c r="P556" s="39">
        <v>0</v>
      </c>
      <c r="Q556" s="37">
        <v>0</v>
      </c>
      <c r="R556" s="38">
        <v>0</v>
      </c>
    </row>
    <row r="557" spans="1:18" ht="13.5">
      <c r="A557" s="55" t="s">
        <v>634</v>
      </c>
      <c r="B557" s="35">
        <v>4347</v>
      </c>
      <c r="C557" s="36">
        <v>350</v>
      </c>
      <c r="D557" s="37">
        <v>849.6</v>
      </c>
      <c r="E557" s="37">
        <v>769.5</v>
      </c>
      <c r="F557" s="37">
        <v>849.6</v>
      </c>
      <c r="G557" s="37">
        <v>849.6</v>
      </c>
      <c r="H557" s="37">
        <v>849.6</v>
      </c>
      <c r="I557" s="37">
        <v>893.9</v>
      </c>
      <c r="J557" s="38">
        <v>2427.43</v>
      </c>
      <c r="K557" s="38">
        <v>2198.57</v>
      </c>
      <c r="L557" s="38">
        <v>2427.43</v>
      </c>
      <c r="M557" s="38">
        <v>2427.43</v>
      </c>
      <c r="N557" s="38">
        <v>2427.43</v>
      </c>
      <c r="O557" s="38">
        <v>2553.95</v>
      </c>
      <c r="P557" s="39">
        <v>1</v>
      </c>
      <c r="Q557" s="37">
        <v>2.4</v>
      </c>
      <c r="R557" s="38">
        <v>2439.01</v>
      </c>
    </row>
    <row r="558" spans="1:18" ht="13.5">
      <c r="A558" s="55" t="s">
        <v>635</v>
      </c>
      <c r="B558" s="35">
        <v>4348</v>
      </c>
      <c r="C558" s="36">
        <v>575</v>
      </c>
      <c r="D558" s="37">
        <v>1210.9</v>
      </c>
      <c r="E558" s="37">
        <v>1109.4</v>
      </c>
      <c r="F558" s="37">
        <v>1210.9</v>
      </c>
      <c r="G558" s="37">
        <v>1211.5</v>
      </c>
      <c r="H558" s="37">
        <v>1211.5</v>
      </c>
      <c r="I558" s="37">
        <v>1253.1</v>
      </c>
      <c r="J558" s="38">
        <v>2105.91</v>
      </c>
      <c r="K558" s="38">
        <v>1929.39</v>
      </c>
      <c r="L558" s="38">
        <v>2105.91</v>
      </c>
      <c r="M558" s="38">
        <v>2106.96</v>
      </c>
      <c r="N558" s="38">
        <v>2106.96</v>
      </c>
      <c r="O558" s="38">
        <v>2179.3</v>
      </c>
      <c r="P558" s="39">
        <v>4</v>
      </c>
      <c r="Q558" s="37">
        <v>8.5</v>
      </c>
      <c r="R558" s="38">
        <v>2125</v>
      </c>
    </row>
    <row r="559" spans="1:18" ht="13.5">
      <c r="A559" s="55" t="s">
        <v>2</v>
      </c>
      <c r="B559" s="35">
        <v>4349</v>
      </c>
      <c r="C559" s="36">
        <v>0</v>
      </c>
      <c r="D559" s="37">
        <v>0</v>
      </c>
      <c r="E559" s="37">
        <v>0</v>
      </c>
      <c r="F559" s="37">
        <v>0</v>
      </c>
      <c r="G559" s="37">
        <v>0</v>
      </c>
      <c r="H559" s="37">
        <v>0</v>
      </c>
      <c r="I559" s="37">
        <v>0</v>
      </c>
      <c r="J559" s="38">
        <v>0</v>
      </c>
      <c r="K559" s="38">
        <v>0</v>
      </c>
      <c r="L559" s="38">
        <v>0</v>
      </c>
      <c r="M559" s="38">
        <v>0</v>
      </c>
      <c r="N559" s="38">
        <v>0</v>
      </c>
      <c r="O559" s="38">
        <v>0</v>
      </c>
      <c r="P559" s="39">
        <v>0</v>
      </c>
      <c r="Q559" s="37">
        <v>0</v>
      </c>
      <c r="R559" s="38">
        <v>0</v>
      </c>
    </row>
    <row r="560" spans="1:18" ht="25.5">
      <c r="A560" s="49" t="s">
        <v>3</v>
      </c>
      <c r="B560" s="35">
        <v>43410</v>
      </c>
      <c r="C560" s="36">
        <v>758</v>
      </c>
      <c r="D560" s="37">
        <v>2561.8</v>
      </c>
      <c r="E560" s="37">
        <v>2067.3</v>
      </c>
      <c r="F560" s="37">
        <v>2628.7</v>
      </c>
      <c r="G560" s="37">
        <v>2628.7</v>
      </c>
      <c r="H560" s="37">
        <v>2628.7</v>
      </c>
      <c r="I560" s="37">
        <v>2704.1</v>
      </c>
      <c r="J560" s="38">
        <v>3379.68</v>
      </c>
      <c r="K560" s="38">
        <v>2727.31</v>
      </c>
      <c r="L560" s="38">
        <v>3467.94</v>
      </c>
      <c r="M560" s="38">
        <v>3467.94</v>
      </c>
      <c r="N560" s="38">
        <v>3467.94</v>
      </c>
      <c r="O560" s="38">
        <v>3567.41</v>
      </c>
      <c r="P560" s="39">
        <v>4</v>
      </c>
      <c r="Q560" s="37">
        <v>14.6</v>
      </c>
      <c r="R560" s="38">
        <v>3650.03</v>
      </c>
    </row>
    <row r="561" spans="1:18" ht="27">
      <c r="A561" s="47" t="s">
        <v>681</v>
      </c>
      <c r="B561" s="35">
        <v>43411</v>
      </c>
      <c r="C561" s="36">
        <v>12</v>
      </c>
      <c r="D561" s="37">
        <v>56.1</v>
      </c>
      <c r="E561" s="37">
        <v>46</v>
      </c>
      <c r="F561" s="37">
        <v>56.1</v>
      </c>
      <c r="G561" s="37">
        <v>56.1</v>
      </c>
      <c r="H561" s="37">
        <v>56.1</v>
      </c>
      <c r="I561" s="37">
        <v>57.3</v>
      </c>
      <c r="J561" s="38">
        <v>4675</v>
      </c>
      <c r="K561" s="38">
        <v>3833.33</v>
      </c>
      <c r="L561" s="38">
        <v>4675</v>
      </c>
      <c r="M561" s="38">
        <v>4675</v>
      </c>
      <c r="N561" s="38">
        <v>4675</v>
      </c>
      <c r="O561" s="38">
        <v>4775.65</v>
      </c>
      <c r="P561" s="39">
        <v>0</v>
      </c>
      <c r="Q561" s="37">
        <v>0</v>
      </c>
      <c r="R561" s="38">
        <v>0</v>
      </c>
    </row>
    <row r="562" spans="1:18" ht="13.5">
      <c r="A562" s="55" t="s">
        <v>634</v>
      </c>
      <c r="B562" s="35">
        <v>43412</v>
      </c>
      <c r="C562" s="36">
        <v>205</v>
      </c>
      <c r="D562" s="37">
        <v>859.6</v>
      </c>
      <c r="E562" s="37">
        <v>716.8</v>
      </c>
      <c r="F562" s="37">
        <v>874.3</v>
      </c>
      <c r="G562" s="37">
        <v>874.3</v>
      </c>
      <c r="H562" s="37">
        <v>874.3</v>
      </c>
      <c r="I562" s="37">
        <v>894.5</v>
      </c>
      <c r="J562" s="38">
        <v>4193.17</v>
      </c>
      <c r="K562" s="38">
        <v>3496.59</v>
      </c>
      <c r="L562" s="38">
        <v>4264.88</v>
      </c>
      <c r="M562" s="38">
        <v>4264.88</v>
      </c>
      <c r="N562" s="38">
        <v>4264.88</v>
      </c>
      <c r="O562" s="38">
        <v>4363.41</v>
      </c>
      <c r="P562" s="39">
        <v>1</v>
      </c>
      <c r="Q562" s="37">
        <v>3.4</v>
      </c>
      <c r="R562" s="38">
        <v>3440.16</v>
      </c>
    </row>
    <row r="563" spans="1:18" ht="13.5">
      <c r="A563" s="55" t="s">
        <v>635</v>
      </c>
      <c r="B563" s="35">
        <v>43413</v>
      </c>
      <c r="C563" s="36">
        <v>541</v>
      </c>
      <c r="D563" s="37">
        <v>1646.1</v>
      </c>
      <c r="E563" s="37">
        <v>1304.5</v>
      </c>
      <c r="F563" s="37">
        <v>1698.3</v>
      </c>
      <c r="G563" s="37">
        <v>1698.3</v>
      </c>
      <c r="H563" s="37">
        <v>1698.3</v>
      </c>
      <c r="I563" s="37">
        <v>1752.3</v>
      </c>
      <c r="J563" s="38">
        <v>3042.7</v>
      </c>
      <c r="K563" s="38">
        <v>2411.28</v>
      </c>
      <c r="L563" s="38">
        <v>3139.19</v>
      </c>
      <c r="M563" s="38">
        <v>3139.19</v>
      </c>
      <c r="N563" s="38">
        <v>3139.19</v>
      </c>
      <c r="O563" s="38">
        <v>3239</v>
      </c>
      <c r="P563" s="39">
        <v>3</v>
      </c>
      <c r="Q563" s="37">
        <v>11.2</v>
      </c>
      <c r="R563" s="38">
        <v>3733.33</v>
      </c>
    </row>
    <row r="564" spans="1:18" ht="51">
      <c r="A564" s="35" t="s">
        <v>4</v>
      </c>
      <c r="B564" s="35">
        <v>435</v>
      </c>
      <c r="C564" s="36">
        <v>257</v>
      </c>
      <c r="D564" s="37">
        <v>1076.7</v>
      </c>
      <c r="E564" s="37">
        <v>975</v>
      </c>
      <c r="F564" s="37">
        <v>1086.4</v>
      </c>
      <c r="G564" s="37">
        <v>1086.4</v>
      </c>
      <c r="H564" s="37">
        <v>1086.4</v>
      </c>
      <c r="I564" s="37">
        <v>1187.7</v>
      </c>
      <c r="J564" s="38">
        <v>4189.49</v>
      </c>
      <c r="K564" s="38">
        <v>3793.77</v>
      </c>
      <c r="L564" s="38">
        <v>4227.24</v>
      </c>
      <c r="M564" s="38">
        <v>4227.24</v>
      </c>
      <c r="N564" s="38">
        <v>4227.24</v>
      </c>
      <c r="O564" s="38">
        <v>4621.4</v>
      </c>
      <c r="P564" s="39">
        <v>4</v>
      </c>
      <c r="Q564" s="37">
        <v>19.5</v>
      </c>
      <c r="R564" s="38">
        <v>4875</v>
      </c>
    </row>
    <row r="565" spans="1:18" ht="77.25">
      <c r="A565" s="55" t="s">
        <v>5</v>
      </c>
      <c r="B565" s="35">
        <v>436</v>
      </c>
      <c r="C565" s="36">
        <v>189</v>
      </c>
      <c r="D565" s="37">
        <v>853.1</v>
      </c>
      <c r="E565" s="37">
        <v>775.2</v>
      </c>
      <c r="F565" s="37">
        <v>853.4</v>
      </c>
      <c r="G565" s="37">
        <v>853.4</v>
      </c>
      <c r="H565" s="37">
        <v>853.4</v>
      </c>
      <c r="I565" s="37">
        <v>948.1</v>
      </c>
      <c r="J565" s="38">
        <v>4513.76</v>
      </c>
      <c r="K565" s="38">
        <v>4101.59</v>
      </c>
      <c r="L565" s="38">
        <v>4515.34</v>
      </c>
      <c r="M565" s="38">
        <v>4515.34</v>
      </c>
      <c r="N565" s="38">
        <v>4515.34</v>
      </c>
      <c r="O565" s="38">
        <v>5016.4</v>
      </c>
      <c r="P565" s="39">
        <v>3</v>
      </c>
      <c r="Q565" s="37">
        <v>17.4</v>
      </c>
      <c r="R565" s="38">
        <v>5797.81</v>
      </c>
    </row>
    <row r="566" spans="1:18" ht="40.5">
      <c r="A566" s="47" t="s">
        <v>6</v>
      </c>
      <c r="B566" s="35">
        <v>4361</v>
      </c>
      <c r="C566" s="36">
        <v>183</v>
      </c>
      <c r="D566" s="37">
        <v>824.8</v>
      </c>
      <c r="E566" s="37">
        <v>749.1</v>
      </c>
      <c r="F566" s="37">
        <v>825.1</v>
      </c>
      <c r="G566" s="37">
        <v>825.1</v>
      </c>
      <c r="H566" s="37">
        <v>825.1</v>
      </c>
      <c r="I566" s="37">
        <v>919.8</v>
      </c>
      <c r="J566" s="38">
        <v>4507.1</v>
      </c>
      <c r="K566" s="38">
        <v>4093.44</v>
      </c>
      <c r="L566" s="38">
        <v>4508.74</v>
      </c>
      <c r="M566" s="38">
        <v>4508.74</v>
      </c>
      <c r="N566" s="38">
        <v>4508.74</v>
      </c>
      <c r="O566" s="38">
        <v>5026.23</v>
      </c>
      <c r="P566" s="39">
        <v>3</v>
      </c>
      <c r="Q566" s="37">
        <v>17.4</v>
      </c>
      <c r="R566" s="38">
        <v>5797.81</v>
      </c>
    </row>
    <row r="567" spans="1:18" ht="27">
      <c r="A567" s="47" t="s">
        <v>7</v>
      </c>
      <c r="B567" s="35">
        <v>4362</v>
      </c>
      <c r="C567" s="36">
        <v>6</v>
      </c>
      <c r="D567" s="37">
        <v>28.3</v>
      </c>
      <c r="E567" s="37">
        <v>26.1</v>
      </c>
      <c r="F567" s="37">
        <v>28.3</v>
      </c>
      <c r="G567" s="37">
        <v>28.3</v>
      </c>
      <c r="H567" s="37">
        <v>28.3</v>
      </c>
      <c r="I567" s="37">
        <v>28.3</v>
      </c>
      <c r="J567" s="38">
        <v>4716.67</v>
      </c>
      <c r="K567" s="38">
        <v>4350</v>
      </c>
      <c r="L567" s="38">
        <v>4716.67</v>
      </c>
      <c r="M567" s="38">
        <v>4716.67</v>
      </c>
      <c r="N567" s="38">
        <v>4716.67</v>
      </c>
      <c r="O567" s="38">
        <v>4716.67</v>
      </c>
      <c r="P567" s="39">
        <v>0</v>
      </c>
      <c r="Q567" s="37">
        <v>0</v>
      </c>
      <c r="R567" s="38">
        <v>0</v>
      </c>
    </row>
    <row r="568" spans="1:18" ht="25.5">
      <c r="A568" s="35" t="s">
        <v>8</v>
      </c>
      <c r="B568" s="35">
        <v>437</v>
      </c>
      <c r="C568" s="36">
        <v>68</v>
      </c>
      <c r="D568" s="37">
        <v>223.6</v>
      </c>
      <c r="E568" s="37">
        <v>199.8</v>
      </c>
      <c r="F568" s="37">
        <v>233</v>
      </c>
      <c r="G568" s="37">
        <v>233</v>
      </c>
      <c r="H568" s="37">
        <v>233</v>
      </c>
      <c r="I568" s="37">
        <v>239.6</v>
      </c>
      <c r="J568" s="38">
        <v>3288.24</v>
      </c>
      <c r="K568" s="38">
        <v>2938.24</v>
      </c>
      <c r="L568" s="38">
        <v>3426.47</v>
      </c>
      <c r="M568" s="38">
        <v>3426.47</v>
      </c>
      <c r="N568" s="38">
        <v>3426.47</v>
      </c>
      <c r="O568" s="38">
        <v>3523.53</v>
      </c>
      <c r="P568" s="39">
        <v>1</v>
      </c>
      <c r="Q568" s="37">
        <v>2.1</v>
      </c>
      <c r="R568" s="38">
        <v>2100</v>
      </c>
    </row>
    <row r="569" spans="1:18" ht="40.5">
      <c r="A569" s="47" t="s">
        <v>6</v>
      </c>
      <c r="B569" s="35">
        <v>4371</v>
      </c>
      <c r="C569" s="36">
        <v>68</v>
      </c>
      <c r="D569" s="37">
        <v>223.6</v>
      </c>
      <c r="E569" s="37">
        <v>199.8</v>
      </c>
      <c r="F569" s="37">
        <v>233</v>
      </c>
      <c r="G569" s="37">
        <v>233</v>
      </c>
      <c r="H569" s="37">
        <v>233</v>
      </c>
      <c r="I569" s="37">
        <v>239.6</v>
      </c>
      <c r="J569" s="38">
        <v>3288.24</v>
      </c>
      <c r="K569" s="38">
        <v>2938.24</v>
      </c>
      <c r="L569" s="38">
        <v>3426.47</v>
      </c>
      <c r="M569" s="38">
        <v>3426.47</v>
      </c>
      <c r="N569" s="38">
        <v>3426.47</v>
      </c>
      <c r="O569" s="38">
        <v>3523.53</v>
      </c>
      <c r="P569" s="39">
        <v>1</v>
      </c>
      <c r="Q569" s="37">
        <v>2.1</v>
      </c>
      <c r="R569" s="38">
        <v>2100</v>
      </c>
    </row>
    <row r="570" spans="1:18" ht="27">
      <c r="A570" s="47" t="s">
        <v>7</v>
      </c>
      <c r="B570" s="35">
        <v>4372</v>
      </c>
      <c r="C570" s="36">
        <v>0</v>
      </c>
      <c r="D570" s="37">
        <v>0</v>
      </c>
      <c r="E570" s="37">
        <v>0</v>
      </c>
      <c r="F570" s="37">
        <v>0</v>
      </c>
      <c r="G570" s="37">
        <v>0</v>
      </c>
      <c r="H570" s="37">
        <v>0</v>
      </c>
      <c r="I570" s="37">
        <v>0</v>
      </c>
      <c r="J570" s="38">
        <v>0</v>
      </c>
      <c r="K570" s="38">
        <v>0</v>
      </c>
      <c r="L570" s="38">
        <v>0</v>
      </c>
      <c r="M570" s="38">
        <v>0</v>
      </c>
      <c r="N570" s="38">
        <v>0</v>
      </c>
      <c r="O570" s="38">
        <v>0</v>
      </c>
      <c r="P570" s="39">
        <v>0</v>
      </c>
      <c r="Q570" s="37">
        <v>0</v>
      </c>
      <c r="R570" s="38">
        <v>0</v>
      </c>
    </row>
    <row r="571" spans="1:18" ht="51">
      <c r="A571" s="35" t="s">
        <v>9</v>
      </c>
      <c r="B571" s="35">
        <v>438</v>
      </c>
      <c r="C571" s="36">
        <v>108</v>
      </c>
      <c r="D571" s="37">
        <v>505.5</v>
      </c>
      <c r="E571" s="37">
        <v>460.6</v>
      </c>
      <c r="F571" s="37">
        <v>511.5</v>
      </c>
      <c r="G571" s="37">
        <v>511.5</v>
      </c>
      <c r="H571" s="37">
        <v>511.5</v>
      </c>
      <c r="I571" s="37">
        <v>515.9</v>
      </c>
      <c r="J571" s="38">
        <v>4680.56</v>
      </c>
      <c r="K571" s="38">
        <v>4264.81</v>
      </c>
      <c r="L571" s="38">
        <v>4736.11</v>
      </c>
      <c r="M571" s="38">
        <v>4736.11</v>
      </c>
      <c r="N571" s="38">
        <v>4736.11</v>
      </c>
      <c r="O571" s="38">
        <v>4776.85</v>
      </c>
      <c r="P571" s="39">
        <v>0</v>
      </c>
      <c r="Q571" s="37">
        <v>0</v>
      </c>
      <c r="R571" s="38">
        <v>0</v>
      </c>
    </row>
    <row r="572" spans="1:18" ht="77.25">
      <c r="A572" s="55" t="s">
        <v>10</v>
      </c>
      <c r="B572" s="35">
        <v>439</v>
      </c>
      <c r="C572" s="36">
        <v>60</v>
      </c>
      <c r="D572" s="37">
        <v>313.4</v>
      </c>
      <c r="E572" s="37">
        <v>286.9</v>
      </c>
      <c r="F572" s="37">
        <v>313.4</v>
      </c>
      <c r="G572" s="37">
        <v>313.4</v>
      </c>
      <c r="H572" s="37">
        <v>313.4</v>
      </c>
      <c r="I572" s="37">
        <v>313.5</v>
      </c>
      <c r="J572" s="38">
        <v>5223.33</v>
      </c>
      <c r="K572" s="38">
        <v>4781.67</v>
      </c>
      <c r="L572" s="38">
        <v>5223.33</v>
      </c>
      <c r="M572" s="38">
        <v>5223.33</v>
      </c>
      <c r="N572" s="38">
        <v>5223.33</v>
      </c>
      <c r="O572" s="38">
        <v>5225</v>
      </c>
      <c r="P572" s="39">
        <v>0</v>
      </c>
      <c r="Q572" s="37">
        <v>0</v>
      </c>
      <c r="R572" s="38">
        <v>0</v>
      </c>
    </row>
    <row r="573" spans="1:18" ht="40.5">
      <c r="A573" s="47" t="s">
        <v>6</v>
      </c>
      <c r="B573" s="35">
        <v>4391</v>
      </c>
      <c r="C573" s="36">
        <v>60</v>
      </c>
      <c r="D573" s="37">
        <v>313.4</v>
      </c>
      <c r="E573" s="37">
        <v>286.9</v>
      </c>
      <c r="F573" s="37">
        <v>313.4</v>
      </c>
      <c r="G573" s="37">
        <v>313.4</v>
      </c>
      <c r="H573" s="37">
        <v>313.4</v>
      </c>
      <c r="I573" s="37">
        <v>313.5</v>
      </c>
      <c r="J573" s="38">
        <v>5223.33</v>
      </c>
      <c r="K573" s="38">
        <v>4781.67</v>
      </c>
      <c r="L573" s="38">
        <v>5223.33</v>
      </c>
      <c r="M573" s="38">
        <v>5223.33</v>
      </c>
      <c r="N573" s="38">
        <v>5223.33</v>
      </c>
      <c r="O573" s="38">
        <v>5225</v>
      </c>
      <c r="P573" s="39">
        <v>0</v>
      </c>
      <c r="Q573" s="37">
        <v>0</v>
      </c>
      <c r="R573" s="38">
        <v>0</v>
      </c>
    </row>
    <row r="574" spans="1:18" ht="27">
      <c r="A574" s="47" t="s">
        <v>7</v>
      </c>
      <c r="B574" s="35">
        <v>4392</v>
      </c>
      <c r="C574" s="36">
        <v>0</v>
      </c>
      <c r="D574" s="37">
        <v>0</v>
      </c>
      <c r="E574" s="37">
        <v>0</v>
      </c>
      <c r="F574" s="37">
        <v>0</v>
      </c>
      <c r="G574" s="37">
        <v>0</v>
      </c>
      <c r="H574" s="37">
        <v>0</v>
      </c>
      <c r="I574" s="37">
        <v>0</v>
      </c>
      <c r="J574" s="38">
        <v>0</v>
      </c>
      <c r="K574" s="38">
        <v>0</v>
      </c>
      <c r="L574" s="38">
        <v>0</v>
      </c>
      <c r="M574" s="38">
        <v>0</v>
      </c>
      <c r="N574" s="38">
        <v>0</v>
      </c>
      <c r="O574" s="38">
        <v>0</v>
      </c>
      <c r="P574" s="39">
        <v>0</v>
      </c>
      <c r="Q574" s="37">
        <v>0</v>
      </c>
      <c r="R574" s="38">
        <v>0</v>
      </c>
    </row>
    <row r="575" spans="1:18" ht="25.5">
      <c r="A575" s="49" t="s">
        <v>11</v>
      </c>
      <c r="B575" s="35">
        <v>440</v>
      </c>
      <c r="C575" s="36">
        <v>48</v>
      </c>
      <c r="D575" s="37">
        <v>192.1</v>
      </c>
      <c r="E575" s="37">
        <v>173.7</v>
      </c>
      <c r="F575" s="37">
        <v>198.1</v>
      </c>
      <c r="G575" s="37">
        <v>198.1</v>
      </c>
      <c r="H575" s="37">
        <v>198.1</v>
      </c>
      <c r="I575" s="37">
        <v>202.4</v>
      </c>
      <c r="J575" s="38">
        <v>4002.08</v>
      </c>
      <c r="K575" s="38">
        <v>3618.75</v>
      </c>
      <c r="L575" s="38">
        <v>4127.08</v>
      </c>
      <c r="M575" s="38">
        <v>4127.08</v>
      </c>
      <c r="N575" s="38">
        <v>4127.08</v>
      </c>
      <c r="O575" s="38">
        <v>4216.67</v>
      </c>
      <c r="P575" s="39">
        <v>0</v>
      </c>
      <c r="Q575" s="37">
        <v>0</v>
      </c>
      <c r="R575" s="38">
        <v>0</v>
      </c>
    </row>
    <row r="576" spans="1:18" ht="40.5">
      <c r="A576" s="47" t="s">
        <v>6</v>
      </c>
      <c r="B576" s="35">
        <v>4401</v>
      </c>
      <c r="C576" s="36">
        <v>48</v>
      </c>
      <c r="D576" s="37">
        <v>192.1</v>
      </c>
      <c r="E576" s="37">
        <v>173.7</v>
      </c>
      <c r="F576" s="37">
        <v>198.1</v>
      </c>
      <c r="G576" s="37">
        <v>198.1</v>
      </c>
      <c r="H576" s="37">
        <v>198.1</v>
      </c>
      <c r="I576" s="37">
        <v>202.4</v>
      </c>
      <c r="J576" s="38">
        <v>4002.08</v>
      </c>
      <c r="K576" s="38">
        <v>3618.75</v>
      </c>
      <c r="L576" s="38">
        <v>4127.08</v>
      </c>
      <c r="M576" s="38">
        <v>4127.08</v>
      </c>
      <c r="N576" s="38">
        <v>4127.08</v>
      </c>
      <c r="O576" s="38">
        <v>4216.67</v>
      </c>
      <c r="P576" s="39">
        <v>0</v>
      </c>
      <c r="Q576" s="37">
        <v>0</v>
      </c>
      <c r="R576" s="38">
        <v>0</v>
      </c>
    </row>
    <row r="577" spans="1:18" ht="27">
      <c r="A577" s="47" t="s">
        <v>7</v>
      </c>
      <c r="B577" s="35">
        <v>4402</v>
      </c>
      <c r="C577" s="36">
        <v>0</v>
      </c>
      <c r="D577" s="37">
        <v>0</v>
      </c>
      <c r="E577" s="37">
        <v>0</v>
      </c>
      <c r="F577" s="37">
        <v>0</v>
      </c>
      <c r="G577" s="37">
        <v>0</v>
      </c>
      <c r="H577" s="37">
        <v>0</v>
      </c>
      <c r="I577" s="37">
        <v>0</v>
      </c>
      <c r="J577" s="38">
        <v>0</v>
      </c>
      <c r="K577" s="38">
        <v>0</v>
      </c>
      <c r="L577" s="38">
        <v>0</v>
      </c>
      <c r="M577" s="38">
        <v>0</v>
      </c>
      <c r="N577" s="38">
        <v>0</v>
      </c>
      <c r="O577" s="38">
        <v>0</v>
      </c>
      <c r="P577" s="39">
        <v>0</v>
      </c>
      <c r="Q577" s="37">
        <v>0</v>
      </c>
      <c r="R577" s="38">
        <v>0</v>
      </c>
    </row>
    <row r="578" spans="1:18" ht="25.5">
      <c r="A578" s="35" t="s">
        <v>12</v>
      </c>
      <c r="B578" s="35">
        <v>441</v>
      </c>
      <c r="C578" s="36">
        <v>564</v>
      </c>
      <c r="D578" s="37">
        <v>1483.5</v>
      </c>
      <c r="E578" s="37">
        <v>1075.2</v>
      </c>
      <c r="F578" s="37">
        <v>1553.5</v>
      </c>
      <c r="G578" s="37">
        <v>1558.9</v>
      </c>
      <c r="H578" s="37">
        <v>1558.9</v>
      </c>
      <c r="I578" s="37">
        <v>1594.7</v>
      </c>
      <c r="J578" s="38">
        <v>2630.32</v>
      </c>
      <c r="K578" s="38">
        <v>1906.38</v>
      </c>
      <c r="L578" s="38">
        <v>2754.43</v>
      </c>
      <c r="M578" s="38">
        <v>2764.01</v>
      </c>
      <c r="N578" s="38">
        <v>2764.01</v>
      </c>
      <c r="O578" s="38">
        <v>2827.48</v>
      </c>
      <c r="P578" s="39">
        <v>10</v>
      </c>
      <c r="Q578" s="37">
        <v>22.4</v>
      </c>
      <c r="R578" s="38">
        <v>2242.31</v>
      </c>
    </row>
    <row r="579" spans="1:18" ht="77.25">
      <c r="A579" s="55" t="s">
        <v>13</v>
      </c>
      <c r="B579" s="35">
        <v>442</v>
      </c>
      <c r="C579" s="36">
        <v>4</v>
      </c>
      <c r="D579" s="37">
        <v>14.3</v>
      </c>
      <c r="E579" s="37">
        <v>13.1</v>
      </c>
      <c r="F579" s="37">
        <v>14.3</v>
      </c>
      <c r="G579" s="37">
        <v>14.3</v>
      </c>
      <c r="H579" s="37">
        <v>14.3</v>
      </c>
      <c r="I579" s="37">
        <v>14.9</v>
      </c>
      <c r="J579" s="38">
        <v>3575</v>
      </c>
      <c r="K579" s="38">
        <v>3275</v>
      </c>
      <c r="L579" s="38">
        <v>3575</v>
      </c>
      <c r="M579" s="38">
        <v>3575</v>
      </c>
      <c r="N579" s="38">
        <v>3575</v>
      </c>
      <c r="O579" s="38">
        <v>3725</v>
      </c>
      <c r="P579" s="39">
        <v>0</v>
      </c>
      <c r="Q579" s="37">
        <v>0</v>
      </c>
      <c r="R579" s="38">
        <v>0</v>
      </c>
    </row>
    <row r="580" spans="1:18" ht="12.75">
      <c r="A580" s="49" t="s">
        <v>14</v>
      </c>
      <c r="B580" s="35">
        <v>443</v>
      </c>
      <c r="C580" s="36">
        <v>560</v>
      </c>
      <c r="D580" s="37">
        <v>1469.2</v>
      </c>
      <c r="E580" s="37">
        <v>1062.1</v>
      </c>
      <c r="F580" s="37">
        <v>1539.2</v>
      </c>
      <c r="G580" s="37">
        <v>1544.6</v>
      </c>
      <c r="H580" s="37">
        <v>1544.6</v>
      </c>
      <c r="I580" s="37">
        <v>1579.8</v>
      </c>
      <c r="J580" s="38">
        <v>2623.57</v>
      </c>
      <c r="K580" s="38">
        <v>1896.61</v>
      </c>
      <c r="L580" s="38">
        <v>2748.57</v>
      </c>
      <c r="M580" s="38">
        <v>2758.21</v>
      </c>
      <c r="N580" s="38">
        <v>2758.21</v>
      </c>
      <c r="O580" s="38">
        <v>2821.07</v>
      </c>
      <c r="P580" s="39">
        <v>10</v>
      </c>
      <c r="Q580" s="37">
        <v>22.4</v>
      </c>
      <c r="R580" s="38">
        <v>2242.31</v>
      </c>
    </row>
    <row r="581" spans="1:18" ht="51">
      <c r="A581" s="35" t="s">
        <v>15</v>
      </c>
      <c r="B581" s="35">
        <v>444</v>
      </c>
      <c r="C581" s="36">
        <v>90538</v>
      </c>
      <c r="D581" s="37">
        <v>242851.2</v>
      </c>
      <c r="E581" s="37">
        <v>143071.4</v>
      </c>
      <c r="F581" s="37">
        <v>243678.7</v>
      </c>
      <c r="G581" s="37">
        <v>244990.6</v>
      </c>
      <c r="H581" s="37">
        <v>245007</v>
      </c>
      <c r="I581" s="37">
        <v>259113.8</v>
      </c>
      <c r="J581" s="38">
        <v>2682.31</v>
      </c>
      <c r="K581" s="38">
        <v>1580.24</v>
      </c>
      <c r="L581" s="38">
        <v>2691.45</v>
      </c>
      <c r="M581" s="38">
        <v>2705.94</v>
      </c>
      <c r="N581" s="38">
        <v>2706.12</v>
      </c>
      <c r="O581" s="38">
        <v>2861.93</v>
      </c>
      <c r="P581" s="39">
        <v>7</v>
      </c>
      <c r="Q581" s="37">
        <v>15.9</v>
      </c>
      <c r="R581" s="38">
        <v>2271.43</v>
      </c>
    </row>
    <row r="582" spans="1:18" ht="38.25">
      <c r="A582" s="35" t="s">
        <v>16</v>
      </c>
      <c r="B582" s="35">
        <v>445</v>
      </c>
      <c r="C582" s="36">
        <v>1</v>
      </c>
      <c r="D582" s="37">
        <v>0</v>
      </c>
      <c r="E582" s="37">
        <v>0</v>
      </c>
      <c r="F582" s="37">
        <v>0</v>
      </c>
      <c r="G582" s="37">
        <v>0</v>
      </c>
      <c r="H582" s="37">
        <v>0</v>
      </c>
      <c r="I582" s="37">
        <v>0</v>
      </c>
      <c r="J582" s="38">
        <v>0</v>
      </c>
      <c r="K582" s="38">
        <v>0</v>
      </c>
      <c r="L582" s="38">
        <v>0</v>
      </c>
      <c r="M582" s="38">
        <v>0</v>
      </c>
      <c r="N582" s="38">
        <v>0</v>
      </c>
      <c r="O582" s="38">
        <v>0</v>
      </c>
      <c r="P582" s="39">
        <v>0</v>
      </c>
      <c r="Q582" s="37">
        <v>0</v>
      </c>
      <c r="R582" s="38">
        <v>0</v>
      </c>
    </row>
    <row r="583" spans="1:18" ht="11.25" customHeight="1">
      <c r="A583" s="111" t="s">
        <v>17</v>
      </c>
      <c r="B583" s="111"/>
      <c r="C583" s="111"/>
      <c r="D583" s="111"/>
      <c r="E583" s="111"/>
      <c r="F583" s="72"/>
      <c r="G583" s="72"/>
      <c r="H583" s="72"/>
      <c r="I583" s="72"/>
      <c r="J583" s="73"/>
      <c r="K583" s="73"/>
      <c r="L583" s="73"/>
      <c r="M583" s="73"/>
      <c r="N583" s="73"/>
      <c r="O583" s="73"/>
      <c r="P583" s="74"/>
      <c r="Q583" s="72"/>
      <c r="R583" s="73"/>
    </row>
    <row r="584" spans="1:18" ht="12.75" customHeight="1">
      <c r="A584" s="111"/>
      <c r="B584" s="111"/>
      <c r="C584" s="111"/>
      <c r="D584" s="111"/>
      <c r="E584" s="111"/>
      <c r="F584" s="72"/>
      <c r="G584" s="72"/>
      <c r="H584" s="72"/>
      <c r="I584" s="72"/>
      <c r="J584" s="73"/>
      <c r="K584" s="73"/>
      <c r="L584" s="73"/>
      <c r="M584" s="73"/>
      <c r="N584" s="73"/>
      <c r="O584" s="73"/>
      <c r="P584" s="74"/>
      <c r="Q584" s="72"/>
      <c r="R584" s="73"/>
    </row>
    <row r="586" spans="1:15" ht="28.5" customHeight="1">
      <c r="A586" s="112" t="s">
        <v>18</v>
      </c>
      <c r="B586" s="112"/>
      <c r="C586" s="112"/>
      <c r="D586" s="112"/>
      <c r="E586" s="112"/>
      <c r="F586" s="75"/>
      <c r="G586" s="75"/>
      <c r="H586" s="75"/>
      <c r="I586" s="113" t="s">
        <v>19</v>
      </c>
      <c r="J586" s="113"/>
      <c r="K586" s="113"/>
      <c r="L586" s="113"/>
      <c r="M586" s="113"/>
      <c r="N586" s="113"/>
      <c r="O586" s="113"/>
    </row>
    <row r="587" spans="1:15" ht="11.25" customHeight="1">
      <c r="A587" s="76"/>
      <c r="B587" s="77"/>
      <c r="C587" s="78"/>
      <c r="D587" s="75"/>
      <c r="E587" s="75"/>
      <c r="F587" s="75"/>
      <c r="G587" s="75"/>
      <c r="H587" s="75"/>
      <c r="I587" s="75"/>
      <c r="J587" s="79"/>
      <c r="K587" s="79"/>
      <c r="L587" s="79"/>
      <c r="M587" s="79"/>
      <c r="N587" s="79"/>
      <c r="O587" s="79"/>
    </row>
    <row r="588" spans="1:15" ht="15.75" customHeight="1">
      <c r="A588" s="76"/>
      <c r="B588" s="77" t="s">
        <v>20</v>
      </c>
      <c r="C588" s="78"/>
      <c r="D588" s="75"/>
      <c r="E588" s="75"/>
      <c r="F588" s="75"/>
      <c r="G588" s="75"/>
      <c r="H588" s="75"/>
      <c r="I588" s="75"/>
      <c r="J588" s="79"/>
      <c r="K588" s="79"/>
      <c r="L588" s="79"/>
      <c r="M588" s="79"/>
      <c r="N588" s="79"/>
      <c r="O588" s="79"/>
    </row>
  </sheetData>
  <sheetProtection selectLockedCells="1" selectUnlockedCells="1"/>
  <mergeCells count="54">
    <mergeCell ref="A586:E586"/>
    <mergeCell ref="I586:O586"/>
    <mergeCell ref="A519:O519"/>
    <mergeCell ref="A521:O521"/>
    <mergeCell ref="A523:O523"/>
    <mergeCell ref="A583:E584"/>
    <mergeCell ref="A479:O479"/>
    <mergeCell ref="A491:O491"/>
    <mergeCell ref="A500:O500"/>
    <mergeCell ref="A517:O517"/>
    <mergeCell ref="A465:O465"/>
    <mergeCell ref="A469:O469"/>
    <mergeCell ref="A471:O471"/>
    <mergeCell ref="A475:O475"/>
    <mergeCell ref="A378:O378"/>
    <mergeCell ref="A425:O425"/>
    <mergeCell ref="A461:O461"/>
    <mergeCell ref="A463:O463"/>
    <mergeCell ref="A340:O340"/>
    <mergeCell ref="A345:O345"/>
    <mergeCell ref="A347:O347"/>
    <mergeCell ref="A357:O357"/>
    <mergeCell ref="A302:O302"/>
    <mergeCell ref="A312:O312"/>
    <mergeCell ref="A321:O321"/>
    <mergeCell ref="A331:O331"/>
    <mergeCell ref="A280:O280"/>
    <mergeCell ref="A282:O282"/>
    <mergeCell ref="A284:O284"/>
    <mergeCell ref="A293:O293"/>
    <mergeCell ref="A189:O189"/>
    <mergeCell ref="A219:O219"/>
    <mergeCell ref="A261:O261"/>
    <mergeCell ref="A271:O271"/>
    <mergeCell ref="P3:P4"/>
    <mergeCell ref="Q3:Q4"/>
    <mergeCell ref="R3:R4"/>
    <mergeCell ref="A10:O10"/>
    <mergeCell ref="P2:R2"/>
    <mergeCell ref="C3:C4"/>
    <mergeCell ref="D3:E3"/>
    <mergeCell ref="F3:F4"/>
    <mergeCell ref="G3:G4"/>
    <mergeCell ref="H3:H4"/>
    <mergeCell ref="I3:I4"/>
    <mergeCell ref="J3:K3"/>
    <mergeCell ref="L3:L4"/>
    <mergeCell ref="M3:M4"/>
    <mergeCell ref="A2:A4"/>
    <mergeCell ref="B2:B4"/>
    <mergeCell ref="D2:I2"/>
    <mergeCell ref="J2:O2"/>
    <mergeCell ref="N3:N4"/>
    <mergeCell ref="O3:O4"/>
  </mergeCells>
  <printOptions/>
  <pageMargins left="0.1798611111111111" right="0.1798611111111111" top="0.32013888888888886" bottom="0.25" header="0.5118055555555555" footer="0.11805555555555555"/>
  <pageSetup horizontalDpi="300" verticalDpi="300" orientation="landscape" paperSize="9" scale="60"/>
  <headerFooter alignWithMargins="0">
    <oddFooter>&amp;R&amp;"Times New Roman,Обычный"&amp;6&amp;P/&amp;N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145"/>
  <sheetViews>
    <sheetView workbookViewId="0" topLeftCell="A1">
      <selection activeCell="E172" sqref="E172"/>
    </sheetView>
  </sheetViews>
  <sheetFormatPr defaultColWidth="9.00390625" defaultRowHeight="12.75"/>
  <cols>
    <col min="1" max="4" width="8.375" style="0" customWidth="1"/>
    <col min="5" max="5" width="63.75390625" style="0" customWidth="1"/>
    <col min="6" max="6" width="10.25390625" style="0" customWidth="1"/>
    <col min="7" max="8" width="9.00390625" style="0" customWidth="1"/>
    <col min="9" max="11" width="8.375" style="0" customWidth="1"/>
    <col min="12" max="12" width="65.125" style="0" customWidth="1"/>
    <col min="13" max="16384" width="8.375" style="0" customWidth="1"/>
  </cols>
  <sheetData>
    <row r="1" spans="2:9" ht="12.75">
      <c r="B1" t="s">
        <v>21</v>
      </c>
      <c r="I1" t="s">
        <v>21</v>
      </c>
    </row>
    <row r="2" spans="2:10" ht="12.75">
      <c r="B2" t="s">
        <v>22</v>
      </c>
      <c r="I2" t="s">
        <v>23</v>
      </c>
      <c r="J2" t="s">
        <v>24</v>
      </c>
    </row>
    <row r="3" spans="4:14" ht="12.75">
      <c r="D3" t="s">
        <v>25</v>
      </c>
      <c r="G3" s="1" t="s">
        <v>26</v>
      </c>
      <c r="K3" t="s">
        <v>25</v>
      </c>
      <c r="N3" t="s">
        <v>26</v>
      </c>
    </row>
    <row r="4" spans="2:14" ht="12.75">
      <c r="B4" t="s">
        <v>27</v>
      </c>
      <c r="C4">
        <f>6pf!C6</f>
        <v>301287</v>
      </c>
      <c r="D4" t="s">
        <v>28</v>
      </c>
      <c r="E4" t="s">
        <v>29</v>
      </c>
      <c r="F4">
        <f>6pf!C11+6pf!C190+6pf!C220+6pf!C262+6pf!C272+6pf!C281+6pf!C283+6pf!C285+6pf!C294+6pf!C303+6pf!C313+6pf!C322+6pf!C332+6pf!C341+6pf!C346+6pf!C348+6pf!C358</f>
        <v>301287</v>
      </c>
      <c r="G4" s="1" t="str">
        <f aca="true" t="shared" si="0" ref="G4:G80">IF(C4=F4,"+","-")</f>
        <v>+</v>
      </c>
      <c r="I4" t="s">
        <v>27</v>
      </c>
      <c r="J4" s="80">
        <f>6pf!I6</f>
        <v>912459.2</v>
      </c>
      <c r="K4" t="s">
        <v>28</v>
      </c>
      <c r="L4" t="s">
        <v>29</v>
      </c>
      <c r="M4" s="80">
        <f>6pf!I11+6pf!I190+6pf!I220+6pf!I262+6pf!I272+6pf!I281+6pf!I283+6pf!I285+6pf!I294+6pf!I303+6pf!I313+6pf!I322+6pf!I332+6pf!I341+6pf!I346+6pf!I348+6pf!I358</f>
        <v>912459.2</v>
      </c>
      <c r="N4" s="1" t="str">
        <f aca="true" t="shared" si="1" ref="N4:N80">IF(J4=M4,"+","-")</f>
        <v>+</v>
      </c>
    </row>
    <row r="5" spans="2:14" ht="12.75">
      <c r="B5" t="s">
        <v>30</v>
      </c>
      <c r="C5">
        <f>6pf!C9</f>
        <v>140342</v>
      </c>
      <c r="D5" t="s">
        <v>28</v>
      </c>
      <c r="E5" s="81" t="s">
        <v>31</v>
      </c>
      <c r="F5">
        <f>6pf!C70+6pf!C131+6pf!C151+6pf!C174+6pf!C196+6pf!C201+6pf!C218+6pf!C242+6pf!C258+6pf!C377</f>
        <v>140342</v>
      </c>
      <c r="G5" s="1" t="str">
        <f t="shared" si="0"/>
        <v>+</v>
      </c>
      <c r="I5" t="s">
        <v>30</v>
      </c>
      <c r="J5" s="80">
        <f>6pf!I9</f>
        <v>396663.5</v>
      </c>
      <c r="K5" t="s">
        <v>28</v>
      </c>
      <c r="L5" s="81" t="s">
        <v>31</v>
      </c>
      <c r="M5" s="80">
        <f>6pf!I70+6pf!I131+6pf!I151+6pf!I174+6pf!I196+6pf!I201+6pf!I218+6pf!I242+6pf!I258+6pf!I377</f>
        <v>396663.5</v>
      </c>
      <c r="N5" s="1" t="str">
        <f t="shared" si="1"/>
        <v>+</v>
      </c>
    </row>
    <row r="6" spans="2:14" ht="12" customHeight="1">
      <c r="B6" t="s">
        <v>32</v>
      </c>
      <c r="C6">
        <f>6pf!C11</f>
        <v>290885</v>
      </c>
      <c r="D6" t="s">
        <v>28</v>
      </c>
      <c r="E6" s="82" t="s">
        <v>33</v>
      </c>
      <c r="F6">
        <f>6pf!C12+6pf!C118+6pf!C144+6pf!C158</f>
        <v>290885</v>
      </c>
      <c r="G6" s="1" t="str">
        <f t="shared" si="0"/>
        <v>+</v>
      </c>
      <c r="I6" t="s">
        <v>32</v>
      </c>
      <c r="J6" s="80">
        <f>6pf!I11</f>
        <v>851965.8</v>
      </c>
      <c r="K6" t="s">
        <v>28</v>
      </c>
      <c r="L6" s="82" t="s">
        <v>33</v>
      </c>
      <c r="M6" s="80">
        <f>6pf!I12+6pf!I118+6pf!I144+6pf!I158</f>
        <v>851965.7999999999</v>
      </c>
      <c r="N6" s="1" t="str">
        <f t="shared" si="1"/>
        <v>+</v>
      </c>
    </row>
    <row r="7" spans="2:14" ht="12" customHeight="1">
      <c r="B7" t="s">
        <v>34</v>
      </c>
      <c r="C7">
        <f>6pf!C12</f>
        <v>234279</v>
      </c>
      <c r="D7" t="s">
        <v>28</v>
      </c>
      <c r="E7" s="81" t="s">
        <v>35</v>
      </c>
      <c r="F7">
        <f>SUM(6pf!C13:C18)</f>
        <v>234279</v>
      </c>
      <c r="G7" s="1" t="str">
        <f t="shared" si="0"/>
        <v>+</v>
      </c>
      <c r="I7" t="s">
        <v>34</v>
      </c>
      <c r="J7" s="80">
        <f>6pf!I12</f>
        <v>719020.7</v>
      </c>
      <c r="K7" t="s">
        <v>28</v>
      </c>
      <c r="L7" s="81" t="s">
        <v>35</v>
      </c>
      <c r="M7" s="80">
        <f>SUM(6pf!I13:I18)</f>
        <v>719020.7000000002</v>
      </c>
      <c r="N7" s="1" t="str">
        <f t="shared" si="1"/>
        <v>+</v>
      </c>
    </row>
    <row r="8" spans="2:14" ht="12" customHeight="1">
      <c r="B8" t="s">
        <v>34</v>
      </c>
      <c r="C8">
        <f>6pf!C12</f>
        <v>234279</v>
      </c>
      <c r="D8" t="s">
        <v>28</v>
      </c>
      <c r="E8" t="s">
        <v>36</v>
      </c>
      <c r="F8">
        <f>SUM(6pf!C71:C80)</f>
        <v>234279</v>
      </c>
      <c r="G8" s="1" t="str">
        <f t="shared" si="0"/>
        <v>+</v>
      </c>
      <c r="I8" t="s">
        <v>34</v>
      </c>
      <c r="J8" s="80">
        <f>6pf!I12</f>
        <v>719020.7</v>
      </c>
      <c r="K8" t="s">
        <v>28</v>
      </c>
      <c r="L8" t="s">
        <v>36</v>
      </c>
      <c r="M8" s="80">
        <f>SUM(6pf!I71:I80)</f>
        <v>719020.7000000001</v>
      </c>
      <c r="N8" s="1" t="str">
        <f t="shared" si="1"/>
        <v>+</v>
      </c>
    </row>
    <row r="9" spans="2:14" ht="12.75">
      <c r="B9" t="s">
        <v>37</v>
      </c>
      <c r="C9">
        <f>6pf!C24</f>
        <v>33745</v>
      </c>
      <c r="D9" t="s">
        <v>28</v>
      </c>
      <c r="E9" t="s">
        <v>38</v>
      </c>
      <c r="F9">
        <f>6pf!C25+6pf!C32+6pf!C36+6pf!C40+6pf!C41+6pf!C42+6pf!C43+6pf!C44+6pf!C45+6pf!C46+6pf!C50+6pf!C57+6pf!C61+6pf!C64+6pf!C67</f>
        <v>33745</v>
      </c>
      <c r="G9" s="1" t="str">
        <f t="shared" si="0"/>
        <v>+</v>
      </c>
      <c r="I9" t="s">
        <v>37</v>
      </c>
      <c r="J9" s="80">
        <f>6pf!I24</f>
        <v>119094.7</v>
      </c>
      <c r="K9" t="s">
        <v>28</v>
      </c>
      <c r="L9" t="s">
        <v>38</v>
      </c>
      <c r="M9" s="80">
        <f>6pf!I25+6pf!I32+6pf!I36+6pf!I40+6pf!I41+6pf!I42+6pf!I43+6pf!I44+6pf!I45+6pf!I46+6pf!I50+6pf!I57+6pf!I61+6pf!I64+6pf!I67</f>
        <v>119094.7</v>
      </c>
      <c r="N9" s="1" t="str">
        <f t="shared" si="1"/>
        <v>+</v>
      </c>
    </row>
    <row r="10" spans="2:14" ht="12.75">
      <c r="B10" t="s">
        <v>39</v>
      </c>
      <c r="C10">
        <f>6pf!C81</f>
        <v>206581</v>
      </c>
      <c r="D10" t="s">
        <v>28</v>
      </c>
      <c r="E10" t="s">
        <v>40</v>
      </c>
      <c r="F10">
        <f>SUM(6pf!C82:C97)</f>
        <v>206581</v>
      </c>
      <c r="G10" s="1" t="str">
        <f t="shared" si="0"/>
        <v>+</v>
      </c>
      <c r="I10" t="s">
        <v>39</v>
      </c>
      <c r="J10" s="80">
        <f>6pf!I81</f>
        <v>662070.1</v>
      </c>
      <c r="K10" t="s">
        <v>28</v>
      </c>
      <c r="L10" t="s">
        <v>40</v>
      </c>
      <c r="M10" s="80">
        <f>SUM(6pf!I82:I97)</f>
        <v>662070.1000000001</v>
      </c>
      <c r="N10" s="1" t="str">
        <f t="shared" si="1"/>
        <v>+</v>
      </c>
    </row>
    <row r="11" spans="2:14" ht="12.75">
      <c r="B11" t="s">
        <v>41</v>
      </c>
      <c r="C11">
        <f>6pf!C98</f>
        <v>0</v>
      </c>
      <c r="D11" t="s">
        <v>28</v>
      </c>
      <c r="E11" t="s">
        <v>41</v>
      </c>
      <c r="F11">
        <f>6pf!C98</f>
        <v>0</v>
      </c>
      <c r="G11" s="1" t="str">
        <f t="shared" si="0"/>
        <v>+</v>
      </c>
      <c r="I11" t="s">
        <v>41</v>
      </c>
      <c r="J11" s="80">
        <f>6pf!I98</f>
        <v>0</v>
      </c>
      <c r="K11" t="s">
        <v>28</v>
      </c>
      <c r="L11" t="s">
        <v>41</v>
      </c>
      <c r="M11" s="80">
        <f>6pf!I98</f>
        <v>0</v>
      </c>
      <c r="N11" s="1" t="str">
        <f t="shared" si="1"/>
        <v>+</v>
      </c>
    </row>
    <row r="12" spans="2:14" ht="12.75">
      <c r="B12" t="s">
        <v>42</v>
      </c>
      <c r="C12">
        <f>6pf!C105</f>
        <v>8</v>
      </c>
      <c r="D12" t="s">
        <v>28</v>
      </c>
      <c r="E12" t="s">
        <v>43</v>
      </c>
      <c r="F12">
        <f>6pf!C106+6pf!C107+6pf!C108+6pf!C109</f>
        <v>8</v>
      </c>
      <c r="G12" s="1" t="str">
        <f t="shared" si="0"/>
        <v>+</v>
      </c>
      <c r="I12" t="s">
        <v>42</v>
      </c>
      <c r="J12" s="80">
        <f>6pf!I105</f>
        <v>42.2</v>
      </c>
      <c r="K12" t="s">
        <v>28</v>
      </c>
      <c r="L12" t="s">
        <v>43</v>
      </c>
      <c r="M12" s="80">
        <f>6pf!I106+6pf!I107+6pf!I108+6pf!I109</f>
        <v>42.2</v>
      </c>
      <c r="N12" s="1" t="str">
        <f t="shared" si="1"/>
        <v>+</v>
      </c>
    </row>
    <row r="13" spans="2:14" ht="12.75">
      <c r="B13" t="s">
        <v>44</v>
      </c>
      <c r="C13">
        <f>6pf!C110</f>
        <v>214</v>
      </c>
      <c r="D13" t="s">
        <v>28</v>
      </c>
      <c r="E13" t="s">
        <v>45</v>
      </c>
      <c r="F13">
        <f>6pf!C111+6pf!C112+6pf!C113</f>
        <v>214</v>
      </c>
      <c r="G13" s="1" t="str">
        <f t="shared" si="0"/>
        <v>+</v>
      </c>
      <c r="I13" t="s">
        <v>44</v>
      </c>
      <c r="J13" s="80">
        <f>6pf!I110</f>
        <v>2170.4</v>
      </c>
      <c r="K13" t="s">
        <v>28</v>
      </c>
      <c r="L13" t="s">
        <v>45</v>
      </c>
      <c r="M13" s="80">
        <f>6pf!I111+6pf!I112+6pf!I113</f>
        <v>2170.3999999999996</v>
      </c>
      <c r="N13" s="1" t="str">
        <f t="shared" si="1"/>
        <v>+</v>
      </c>
    </row>
    <row r="14" spans="2:14" ht="12.75">
      <c r="B14" t="s">
        <v>46</v>
      </c>
      <c r="C14">
        <f>6pf!C114</f>
        <v>14418</v>
      </c>
      <c r="D14" t="s">
        <v>28</v>
      </c>
      <c r="E14" t="s">
        <v>47</v>
      </c>
      <c r="F14">
        <f>6pf!C115+6pf!C116+6pf!C117</f>
        <v>14418</v>
      </c>
      <c r="G14" s="1" t="str">
        <f t="shared" si="0"/>
        <v>+</v>
      </c>
      <c r="I14" t="s">
        <v>46</v>
      </c>
      <c r="J14" s="80">
        <f>6pf!I114</f>
        <v>51183.7</v>
      </c>
      <c r="K14" t="s">
        <v>28</v>
      </c>
      <c r="L14" t="s">
        <v>47</v>
      </c>
      <c r="M14" s="80">
        <f>6pf!I115+6pf!I116+6pf!I117</f>
        <v>51183.7</v>
      </c>
      <c r="N14" s="1" t="str">
        <f t="shared" si="1"/>
        <v>+</v>
      </c>
    </row>
    <row r="15" spans="2:14" ht="12.75">
      <c r="B15" t="s">
        <v>48</v>
      </c>
      <c r="C15">
        <f>6pf!C118</f>
        <v>37312</v>
      </c>
      <c r="D15" t="s">
        <v>28</v>
      </c>
      <c r="E15" t="s">
        <v>49</v>
      </c>
      <c r="F15">
        <f>6pf!C119+6pf!C120+6pf!C121</f>
        <v>37312</v>
      </c>
      <c r="G15" s="1" t="str">
        <f t="shared" si="0"/>
        <v>+</v>
      </c>
      <c r="I15" t="s">
        <v>48</v>
      </c>
      <c r="J15" s="80">
        <f>6pf!I118</f>
        <v>88635.1</v>
      </c>
      <c r="K15" t="s">
        <v>28</v>
      </c>
      <c r="L15" t="s">
        <v>49</v>
      </c>
      <c r="M15" s="80">
        <f>6pf!I119+6pf!I120+6pf!I121</f>
        <v>88635.1</v>
      </c>
      <c r="N15" s="1" t="str">
        <f t="shared" si="1"/>
        <v>+</v>
      </c>
    </row>
    <row r="16" spans="2:14" ht="12.75">
      <c r="B16" t="s">
        <v>48</v>
      </c>
      <c r="C16">
        <f>6pf!C118</f>
        <v>37312</v>
      </c>
      <c r="D16" t="s">
        <v>28</v>
      </c>
      <c r="E16" t="s">
        <v>50</v>
      </c>
      <c r="F16">
        <f>6pf!C133+6pf!C135+6pf!C139</f>
        <v>37312</v>
      </c>
      <c r="G16" s="1" t="str">
        <f t="shared" si="0"/>
        <v>+</v>
      </c>
      <c r="I16" t="s">
        <v>48</v>
      </c>
      <c r="J16" s="80">
        <f>6pf!I118</f>
        <v>88635.1</v>
      </c>
      <c r="K16" t="s">
        <v>28</v>
      </c>
      <c r="L16" t="s">
        <v>50</v>
      </c>
      <c r="M16" s="80">
        <f>6pf!I133+6pf!I135+6pf!I139</f>
        <v>88635.1</v>
      </c>
      <c r="N16" s="1" t="str">
        <f t="shared" si="1"/>
        <v>+</v>
      </c>
    </row>
    <row r="17" spans="2:14" ht="12.75">
      <c r="B17" t="s">
        <v>51</v>
      </c>
      <c r="C17">
        <f>6pf!C122</f>
        <v>5989</v>
      </c>
      <c r="D17" t="s">
        <v>28</v>
      </c>
      <c r="E17" t="s">
        <v>52</v>
      </c>
      <c r="F17">
        <f>6pf!C123+6pf!C124+6pf!C125</f>
        <v>5989</v>
      </c>
      <c r="G17" s="1" t="str">
        <f t="shared" si="0"/>
        <v>+</v>
      </c>
      <c r="I17" t="s">
        <v>51</v>
      </c>
      <c r="J17" s="80">
        <f>6pf!I122</f>
        <v>10594.5</v>
      </c>
      <c r="K17" t="s">
        <v>28</v>
      </c>
      <c r="L17" t="s">
        <v>52</v>
      </c>
      <c r="M17" s="80">
        <f>6pf!I123+6pf!I124+6pf!I125</f>
        <v>10594.5</v>
      </c>
      <c r="N17" s="1" t="str">
        <f t="shared" si="1"/>
        <v>+</v>
      </c>
    </row>
    <row r="18" spans="2:14" ht="12.75">
      <c r="B18" t="s">
        <v>53</v>
      </c>
      <c r="C18">
        <f>6pf!C126</f>
        <v>65</v>
      </c>
      <c r="D18" t="s">
        <v>28</v>
      </c>
      <c r="E18" t="s">
        <v>54</v>
      </c>
      <c r="F18">
        <f>6pf!C127+6pf!C128+6pf!C129</f>
        <v>65</v>
      </c>
      <c r="G18" s="1" t="str">
        <f t="shared" si="0"/>
        <v>+</v>
      </c>
      <c r="I18" t="s">
        <v>53</v>
      </c>
      <c r="J18" s="80">
        <f>6pf!I126</f>
        <v>115</v>
      </c>
      <c r="K18" t="s">
        <v>28</v>
      </c>
      <c r="L18" t="s">
        <v>54</v>
      </c>
      <c r="M18" s="80">
        <f>6pf!I127+6pf!I128+6pf!I129</f>
        <v>115</v>
      </c>
      <c r="N18" s="1" t="str">
        <f t="shared" si="1"/>
        <v>+</v>
      </c>
    </row>
    <row r="19" spans="2:14" ht="12.75">
      <c r="B19" t="s">
        <v>55</v>
      </c>
      <c r="C19">
        <f>6pf!C135</f>
        <v>276</v>
      </c>
      <c r="D19" t="s">
        <v>28</v>
      </c>
      <c r="E19" t="s">
        <v>56</v>
      </c>
      <c r="F19">
        <f>6pf!C136+6pf!C137+6pf!C138</f>
        <v>276</v>
      </c>
      <c r="G19" s="1" t="str">
        <f t="shared" si="0"/>
        <v>+</v>
      </c>
      <c r="I19" t="s">
        <v>55</v>
      </c>
      <c r="J19" s="80">
        <f>6pf!I135</f>
        <v>2526.6</v>
      </c>
      <c r="K19" t="s">
        <v>28</v>
      </c>
      <c r="L19" t="s">
        <v>56</v>
      </c>
      <c r="M19" s="80">
        <f>6pf!I136+6pf!I137+6pf!I138</f>
        <v>2526.6000000000004</v>
      </c>
      <c r="N19" s="1" t="str">
        <f t="shared" si="1"/>
        <v>+</v>
      </c>
    </row>
    <row r="20" spans="2:14" ht="12.75">
      <c r="B20" t="s">
        <v>57</v>
      </c>
      <c r="C20">
        <f>6pf!C144</f>
        <v>12239</v>
      </c>
      <c r="D20" t="s">
        <v>28</v>
      </c>
      <c r="E20" t="s">
        <v>58</v>
      </c>
      <c r="F20">
        <f>6pf!C145+6pf!C146+6pf!C147</f>
        <v>12239</v>
      </c>
      <c r="G20" s="1" t="str">
        <f t="shared" si="0"/>
        <v>+</v>
      </c>
      <c r="I20" t="s">
        <v>57</v>
      </c>
      <c r="J20" s="80">
        <f>6pf!I144</f>
        <v>26795.2</v>
      </c>
      <c r="K20" t="s">
        <v>28</v>
      </c>
      <c r="L20" t="s">
        <v>58</v>
      </c>
      <c r="M20" s="80">
        <f>6pf!I145+6pf!I146+6pf!I147</f>
        <v>26795.199999999997</v>
      </c>
      <c r="N20" s="1" t="str">
        <f t="shared" si="1"/>
        <v>+</v>
      </c>
    </row>
    <row r="21" spans="2:14" ht="12.75">
      <c r="B21" t="s">
        <v>59</v>
      </c>
      <c r="C21">
        <f>6pf!C152</f>
        <v>4513</v>
      </c>
      <c r="D21" t="s">
        <v>28</v>
      </c>
      <c r="E21" t="s">
        <v>60</v>
      </c>
      <c r="F21">
        <f>6pf!C153+6pf!C154+6pf!C155</f>
        <v>4513</v>
      </c>
      <c r="G21" s="1" t="str">
        <f t="shared" si="0"/>
        <v>+</v>
      </c>
      <c r="I21" t="s">
        <v>59</v>
      </c>
      <c r="J21" s="80">
        <f>6pf!I152</f>
        <v>9852.2</v>
      </c>
      <c r="K21" t="s">
        <v>28</v>
      </c>
      <c r="L21" t="s">
        <v>60</v>
      </c>
      <c r="M21" s="80">
        <f>6pf!I153+6pf!I154+6pf!I155</f>
        <v>9852.2</v>
      </c>
      <c r="N21" s="1" t="str">
        <f t="shared" si="1"/>
        <v>+</v>
      </c>
    </row>
    <row r="22" spans="2:14" ht="12.75">
      <c r="B22" t="s">
        <v>59</v>
      </c>
      <c r="C22">
        <f>6pf!C152</f>
        <v>4513</v>
      </c>
      <c r="D22" t="s">
        <v>28</v>
      </c>
      <c r="E22" t="s">
        <v>61</v>
      </c>
      <c r="F22">
        <f>6pf!C156+6pf!C157</f>
        <v>4513</v>
      </c>
      <c r="G22" s="1" t="str">
        <f t="shared" si="0"/>
        <v>+</v>
      </c>
      <c r="I22" t="s">
        <v>59</v>
      </c>
      <c r="J22" s="80">
        <f>6pf!I152</f>
        <v>9852.2</v>
      </c>
      <c r="K22" t="s">
        <v>28</v>
      </c>
      <c r="L22" t="s">
        <v>61</v>
      </c>
      <c r="M22" s="80">
        <f>6pf!I156+6pf!I157</f>
        <v>9852.2</v>
      </c>
      <c r="N22" s="1" t="str">
        <f t="shared" si="1"/>
        <v>+</v>
      </c>
    </row>
    <row r="23" spans="2:14" ht="12.75">
      <c r="B23" t="s">
        <v>62</v>
      </c>
      <c r="C23">
        <f>6pf!C158</f>
        <v>7055</v>
      </c>
      <c r="D23" t="s">
        <v>28</v>
      </c>
      <c r="E23" t="s">
        <v>63</v>
      </c>
      <c r="F23">
        <f>6pf!C159+6pf!C163+6pf!C164+6pf!C165+6pf!C166+6pf!C167+6pf!C168+6pf!C169+6pf!C170+6pf!C171+6pf!C172+6pf!C173</f>
        <v>7055</v>
      </c>
      <c r="G23" s="1" t="str">
        <f t="shared" si="0"/>
        <v>+</v>
      </c>
      <c r="I23" t="s">
        <v>62</v>
      </c>
      <c r="J23" s="80">
        <f>6pf!I158</f>
        <v>17514.8</v>
      </c>
      <c r="K23" t="s">
        <v>28</v>
      </c>
      <c r="L23" t="s">
        <v>63</v>
      </c>
      <c r="M23" s="80">
        <f>6pf!I159+6pf!I163+6pf!I164+6pf!I165+6pf!I166+6pf!I167+6pf!I168+6pf!I169+6pf!I170+6pf!I171+6pf!I172+6pf!I173</f>
        <v>17514.8</v>
      </c>
      <c r="N23" s="1" t="str">
        <f t="shared" si="1"/>
        <v>+</v>
      </c>
    </row>
    <row r="24" spans="2:14" ht="12.75">
      <c r="B24" t="s">
        <v>64</v>
      </c>
      <c r="C24">
        <f>6pf!C159</f>
        <v>120</v>
      </c>
      <c r="D24" t="s">
        <v>28</v>
      </c>
      <c r="E24" t="s">
        <v>65</v>
      </c>
      <c r="F24">
        <f>6pf!C160+6pf!C161+6pf!C162</f>
        <v>120</v>
      </c>
      <c r="G24" s="1" t="str">
        <f t="shared" si="0"/>
        <v>+</v>
      </c>
      <c r="I24" t="s">
        <v>64</v>
      </c>
      <c r="J24" s="80">
        <f>6pf!I159</f>
        <v>1780.1</v>
      </c>
      <c r="K24" t="s">
        <v>28</v>
      </c>
      <c r="L24" t="s">
        <v>65</v>
      </c>
      <c r="M24" s="80">
        <f>6pf!I160+6pf!I161+6pf!I162</f>
        <v>1780.1000000000001</v>
      </c>
      <c r="N24" s="1" t="str">
        <f t="shared" si="1"/>
        <v>+</v>
      </c>
    </row>
    <row r="25" spans="2:14" ht="12.75">
      <c r="B25" t="s">
        <v>66</v>
      </c>
      <c r="C25">
        <f>6pf!C177</f>
        <v>114</v>
      </c>
      <c r="D25" t="s">
        <v>28</v>
      </c>
      <c r="E25" t="s">
        <v>67</v>
      </c>
      <c r="F25">
        <f>6pf!C178+6pf!C179+6pf!C180</f>
        <v>114</v>
      </c>
      <c r="G25" s="1" t="str">
        <f t="shared" si="0"/>
        <v>+</v>
      </c>
      <c r="I25" t="s">
        <v>66</v>
      </c>
      <c r="J25" s="80">
        <f>6pf!I177</f>
        <v>529.9</v>
      </c>
      <c r="K25" t="s">
        <v>28</v>
      </c>
      <c r="L25" t="s">
        <v>67</v>
      </c>
      <c r="M25" s="80">
        <f>6pf!I178+6pf!I179+6pf!I180</f>
        <v>529.9</v>
      </c>
      <c r="N25" s="1" t="str">
        <f t="shared" si="1"/>
        <v>+</v>
      </c>
    </row>
    <row r="26" spans="2:14" ht="12.75">
      <c r="B26" t="s">
        <v>66</v>
      </c>
      <c r="C26">
        <f>6pf!C177</f>
        <v>114</v>
      </c>
      <c r="D26" t="s">
        <v>28</v>
      </c>
      <c r="E26" t="s">
        <v>68</v>
      </c>
      <c r="F26">
        <f>6pf!C181+6pf!C182</f>
        <v>114</v>
      </c>
      <c r="G26" s="1" t="str">
        <f t="shared" si="0"/>
        <v>+</v>
      </c>
      <c r="I26" t="s">
        <v>66</v>
      </c>
      <c r="J26" s="80">
        <f>6pf!I177</f>
        <v>529.9</v>
      </c>
      <c r="K26" t="s">
        <v>28</v>
      </c>
      <c r="L26" t="s">
        <v>68</v>
      </c>
      <c r="M26" s="80">
        <f>6pf!I181+6pf!I182</f>
        <v>529.9</v>
      </c>
      <c r="N26" s="1" t="str">
        <f t="shared" si="1"/>
        <v>+</v>
      </c>
    </row>
    <row r="27" spans="2:14" ht="12.75">
      <c r="B27" t="s">
        <v>69</v>
      </c>
      <c r="C27">
        <f>6pf!C190</f>
        <v>1960</v>
      </c>
      <c r="D27" t="s">
        <v>28</v>
      </c>
      <c r="E27" t="s">
        <v>70</v>
      </c>
      <c r="F27">
        <f>6pf!C191+6pf!C197+6pf!C202</f>
        <v>1960</v>
      </c>
      <c r="G27" s="1" t="str">
        <f t="shared" si="0"/>
        <v>+</v>
      </c>
      <c r="I27" t="s">
        <v>69</v>
      </c>
      <c r="J27" s="80">
        <f>6pf!I190</f>
        <v>3498.1</v>
      </c>
      <c r="K27" t="s">
        <v>28</v>
      </c>
      <c r="L27" t="s">
        <v>70</v>
      </c>
      <c r="M27" s="80">
        <f>6pf!I191+6pf!I197+6pf!I202</f>
        <v>3498.1</v>
      </c>
      <c r="N27" s="1" t="str">
        <f t="shared" si="1"/>
        <v>+</v>
      </c>
    </row>
    <row r="28" spans="2:14" ht="12.75">
      <c r="B28" t="s">
        <v>71</v>
      </c>
      <c r="C28">
        <f>6pf!C191</f>
        <v>47</v>
      </c>
      <c r="D28" t="s">
        <v>28</v>
      </c>
      <c r="E28" t="s">
        <v>72</v>
      </c>
      <c r="F28">
        <f>6pf!C192+6pf!C193+6pf!C194</f>
        <v>47</v>
      </c>
      <c r="G28" s="1" t="str">
        <f t="shared" si="0"/>
        <v>+</v>
      </c>
      <c r="I28" t="s">
        <v>71</v>
      </c>
      <c r="J28" s="80">
        <f>6pf!I191</f>
        <v>84.7</v>
      </c>
      <c r="K28" t="s">
        <v>28</v>
      </c>
      <c r="L28" t="s">
        <v>72</v>
      </c>
      <c r="M28" s="80">
        <f>6pf!I192+6pf!I193+6pf!I194</f>
        <v>84.69999999999999</v>
      </c>
      <c r="N28" s="1" t="str">
        <f t="shared" si="1"/>
        <v>+</v>
      </c>
    </row>
    <row r="29" spans="2:14" ht="12.75">
      <c r="B29" t="s">
        <v>73</v>
      </c>
      <c r="C29">
        <f>6pf!C197</f>
        <v>0</v>
      </c>
      <c r="D29" t="s">
        <v>28</v>
      </c>
      <c r="E29" t="s">
        <v>74</v>
      </c>
      <c r="F29">
        <f>6pf!C198+6pf!C199+6pf!C200</f>
        <v>0</v>
      </c>
      <c r="G29" s="1" t="str">
        <f t="shared" si="0"/>
        <v>+</v>
      </c>
      <c r="I29" t="s">
        <v>73</v>
      </c>
      <c r="J29" s="80">
        <f>6pf!I197</f>
        <v>0</v>
      </c>
      <c r="K29" t="s">
        <v>28</v>
      </c>
      <c r="L29" t="s">
        <v>74</v>
      </c>
      <c r="M29" s="80">
        <f>6pf!I198+6pf!I199+6pf!I200</f>
        <v>0</v>
      </c>
      <c r="N29" s="1" t="str">
        <f t="shared" si="1"/>
        <v>+</v>
      </c>
    </row>
    <row r="30" spans="2:14" ht="12.75">
      <c r="B30" t="s">
        <v>75</v>
      </c>
      <c r="C30">
        <f>6pf!C202</f>
        <v>1913</v>
      </c>
      <c r="D30" t="s">
        <v>28</v>
      </c>
      <c r="E30" t="s">
        <v>76</v>
      </c>
      <c r="F30">
        <f>6pf!C203+6pf!C207+6pf!C208+6pf!C214+6pf!C216+6pf!C217</f>
        <v>1913</v>
      </c>
      <c r="G30" s="1" t="str">
        <f t="shared" si="0"/>
        <v>+</v>
      </c>
      <c r="I30" t="s">
        <v>75</v>
      </c>
      <c r="J30" s="80">
        <f>6pf!I202</f>
        <v>3413.4</v>
      </c>
      <c r="K30" t="s">
        <v>28</v>
      </c>
      <c r="L30" t="s">
        <v>76</v>
      </c>
      <c r="M30" s="80">
        <f>6pf!I203+6pf!I207+6pf!I208+6pf!I214+6pf!I216+6pf!I217</f>
        <v>3413.3999999999996</v>
      </c>
      <c r="N30" s="1" t="str">
        <f t="shared" si="1"/>
        <v>+</v>
      </c>
    </row>
    <row r="31" spans="2:14" ht="12.75">
      <c r="B31" t="s">
        <v>77</v>
      </c>
      <c r="C31">
        <f>6pf!C203</f>
        <v>1592</v>
      </c>
      <c r="D31" t="s">
        <v>28</v>
      </c>
      <c r="E31" t="s">
        <v>78</v>
      </c>
      <c r="F31">
        <f>6pf!C204+6pf!C205+6pf!C206</f>
        <v>1592</v>
      </c>
      <c r="G31" s="1" t="str">
        <f t="shared" si="0"/>
        <v>+</v>
      </c>
      <c r="I31" t="s">
        <v>77</v>
      </c>
      <c r="J31" s="80">
        <f>6pf!I203</f>
        <v>2823.7</v>
      </c>
      <c r="K31" t="s">
        <v>28</v>
      </c>
      <c r="L31" t="s">
        <v>78</v>
      </c>
      <c r="M31" s="80">
        <f>6pf!I204+6pf!I205+6pf!I206</f>
        <v>2823.7</v>
      </c>
      <c r="N31" s="1" t="str">
        <f t="shared" si="1"/>
        <v>+</v>
      </c>
    </row>
    <row r="32" spans="2:14" ht="12.75">
      <c r="B32" t="s">
        <v>79</v>
      </c>
      <c r="C32">
        <f>6pf!C208</f>
        <v>290</v>
      </c>
      <c r="D32" t="s">
        <v>28</v>
      </c>
      <c r="E32" t="s">
        <v>80</v>
      </c>
      <c r="F32">
        <f>6pf!C209+6pf!C210+6pf!C211</f>
        <v>290</v>
      </c>
      <c r="G32" s="1" t="str">
        <f t="shared" si="0"/>
        <v>+</v>
      </c>
      <c r="I32" t="s">
        <v>79</v>
      </c>
      <c r="J32" s="80">
        <f>6pf!I208</f>
        <v>528.8</v>
      </c>
      <c r="K32" t="s">
        <v>28</v>
      </c>
      <c r="L32" t="s">
        <v>80</v>
      </c>
      <c r="M32" s="80">
        <f>6pf!I209+6pf!I210+6pf!I211</f>
        <v>528.8</v>
      </c>
      <c r="N32" s="1" t="str">
        <f t="shared" si="1"/>
        <v>+</v>
      </c>
    </row>
    <row r="33" spans="2:14" ht="12.75">
      <c r="B33" t="s">
        <v>81</v>
      </c>
      <c r="C33">
        <f>6pf!C220</f>
        <v>3321</v>
      </c>
      <c r="D33" t="s">
        <v>28</v>
      </c>
      <c r="E33" t="s">
        <v>82</v>
      </c>
      <c r="F33">
        <f>6pf!C221+6pf!C254</f>
        <v>3321</v>
      </c>
      <c r="G33" s="1" t="str">
        <f t="shared" si="0"/>
        <v>+</v>
      </c>
      <c r="I33" t="s">
        <v>81</v>
      </c>
      <c r="J33" s="80">
        <f>6pf!I220</f>
        <v>20175.3</v>
      </c>
      <c r="K33" t="s">
        <v>28</v>
      </c>
      <c r="L33" t="s">
        <v>82</v>
      </c>
      <c r="M33" s="80">
        <f>6pf!I221+6pf!I254</f>
        <v>20175.300000000003</v>
      </c>
      <c r="N33" s="1" t="str">
        <f t="shared" si="1"/>
        <v>+</v>
      </c>
    </row>
    <row r="34" spans="2:14" ht="12.75">
      <c r="B34" t="s">
        <v>83</v>
      </c>
      <c r="C34">
        <f>6pf!C221</f>
        <v>1742</v>
      </c>
      <c r="D34" t="s">
        <v>28</v>
      </c>
      <c r="E34" t="s">
        <v>84</v>
      </c>
      <c r="F34">
        <f>6pf!C222+6pf!C223+6pf!C224</f>
        <v>1742</v>
      </c>
      <c r="G34" s="1" t="str">
        <f t="shared" si="0"/>
        <v>+</v>
      </c>
      <c r="I34" t="s">
        <v>83</v>
      </c>
      <c r="J34" s="80">
        <f>6pf!I221</f>
        <v>12266.2</v>
      </c>
      <c r="K34" t="s">
        <v>28</v>
      </c>
      <c r="L34" t="s">
        <v>84</v>
      </c>
      <c r="M34" s="80">
        <f>6pf!I222+6pf!I223+6pf!I224</f>
        <v>12266.2</v>
      </c>
      <c r="N34" s="1" t="str">
        <f t="shared" si="1"/>
        <v>+</v>
      </c>
    </row>
    <row r="35" spans="2:14" ht="12.75">
      <c r="B35" t="s">
        <v>83</v>
      </c>
      <c r="C35">
        <f>6pf!C221</f>
        <v>1742</v>
      </c>
      <c r="D35" t="s">
        <v>28</v>
      </c>
      <c r="E35" t="s">
        <v>85</v>
      </c>
      <c r="F35">
        <f>6pf!C225+6pf!C232</f>
        <v>1742</v>
      </c>
      <c r="G35" s="1" t="str">
        <f t="shared" si="0"/>
        <v>+</v>
      </c>
      <c r="I35" t="s">
        <v>83</v>
      </c>
      <c r="J35" s="80">
        <f>6pf!I221</f>
        <v>12266.2</v>
      </c>
      <c r="K35" t="s">
        <v>28</v>
      </c>
      <c r="L35" t="s">
        <v>85</v>
      </c>
      <c r="M35" s="80">
        <f>6pf!I225+6pf!I232</f>
        <v>12266.2</v>
      </c>
      <c r="N35" s="1" t="str">
        <f t="shared" si="1"/>
        <v>+</v>
      </c>
    </row>
    <row r="36" spans="2:14" ht="12.75">
      <c r="B36" t="s">
        <v>86</v>
      </c>
      <c r="C36">
        <f>6pf!C225</f>
        <v>1434</v>
      </c>
      <c r="D36" t="s">
        <v>28</v>
      </c>
      <c r="E36" t="s">
        <v>87</v>
      </c>
      <c r="F36">
        <f>6pf!C226+6pf!C228+6pf!C230</f>
        <v>1434</v>
      </c>
      <c r="G36" s="1" t="str">
        <f t="shared" si="0"/>
        <v>+</v>
      </c>
      <c r="I36" t="s">
        <v>86</v>
      </c>
      <c r="J36" s="80">
        <f>6pf!I225</f>
        <v>11463.1</v>
      </c>
      <c r="K36" t="s">
        <v>28</v>
      </c>
      <c r="L36" t="s">
        <v>87</v>
      </c>
      <c r="M36" s="80">
        <f>6pf!I226+6pf!I228+6pf!I230</f>
        <v>11463.099999999999</v>
      </c>
      <c r="N36" s="1" t="str">
        <f t="shared" si="1"/>
        <v>+</v>
      </c>
    </row>
    <row r="37" spans="2:14" ht="12.75">
      <c r="B37" t="s">
        <v>88</v>
      </c>
      <c r="C37">
        <f>6pf!C232</f>
        <v>308</v>
      </c>
      <c r="D37" t="s">
        <v>28</v>
      </c>
      <c r="E37" t="s">
        <v>89</v>
      </c>
      <c r="F37">
        <f>6pf!C233+6pf!C235+6pf!C237</f>
        <v>308</v>
      </c>
      <c r="G37" s="1" t="str">
        <f t="shared" si="0"/>
        <v>+</v>
      </c>
      <c r="I37" t="s">
        <v>88</v>
      </c>
      <c r="J37" s="80">
        <f>6pf!I232</f>
        <v>803.1</v>
      </c>
      <c r="K37" t="s">
        <v>28</v>
      </c>
      <c r="L37" t="s">
        <v>89</v>
      </c>
      <c r="M37" s="80">
        <f>6pf!I233+6pf!I235+6pf!I237</f>
        <v>803.1000000000001</v>
      </c>
      <c r="N37" s="1" t="str">
        <f t="shared" si="1"/>
        <v>+</v>
      </c>
    </row>
    <row r="38" spans="2:14" ht="12.75">
      <c r="B38" t="s">
        <v>90</v>
      </c>
      <c r="C38">
        <f>6pf!C247</f>
        <v>30</v>
      </c>
      <c r="D38" t="s">
        <v>28</v>
      </c>
      <c r="E38" t="s">
        <v>91</v>
      </c>
      <c r="F38">
        <f>6pf!C248+6pf!C249+6pf!C250</f>
        <v>30</v>
      </c>
      <c r="G38" s="1" t="str">
        <f t="shared" si="0"/>
        <v>+</v>
      </c>
      <c r="I38" t="s">
        <v>90</v>
      </c>
      <c r="J38" s="80">
        <f>6pf!I247</f>
        <v>96.7</v>
      </c>
      <c r="K38" t="s">
        <v>28</v>
      </c>
      <c r="L38" t="s">
        <v>91</v>
      </c>
      <c r="M38" s="80">
        <f>6pf!I248+6pf!I249+6pf!I250</f>
        <v>96.7</v>
      </c>
      <c r="N38" s="1" t="str">
        <f t="shared" si="1"/>
        <v>+</v>
      </c>
    </row>
    <row r="39" spans="2:14" ht="12.75">
      <c r="B39" t="s">
        <v>92</v>
      </c>
      <c r="C39">
        <f>6pf!C254</f>
        <v>1579</v>
      </c>
      <c r="D39" t="s">
        <v>28</v>
      </c>
      <c r="E39" t="s">
        <v>93</v>
      </c>
      <c r="F39">
        <f>6pf!C255+6pf!C256+6pf!C257</f>
        <v>1579</v>
      </c>
      <c r="G39" s="1" t="str">
        <f t="shared" si="0"/>
        <v>+</v>
      </c>
      <c r="I39" t="s">
        <v>92</v>
      </c>
      <c r="J39" s="80">
        <f>6pf!I254</f>
        <v>7909.1</v>
      </c>
      <c r="K39" t="s">
        <v>28</v>
      </c>
      <c r="L39" t="s">
        <v>93</v>
      </c>
      <c r="M39" s="80">
        <f>6pf!I255+6pf!I256+6pf!I257</f>
        <v>7909.1</v>
      </c>
      <c r="N39" s="1" t="str">
        <f t="shared" si="1"/>
        <v>+</v>
      </c>
    </row>
    <row r="40" spans="2:14" ht="12.75">
      <c r="B40" t="s">
        <v>94</v>
      </c>
      <c r="C40">
        <f>6pf!C262</f>
        <v>1454</v>
      </c>
      <c r="D40" t="s">
        <v>28</v>
      </c>
      <c r="E40" t="s">
        <v>95</v>
      </c>
      <c r="F40">
        <f>6pf!C263+6pf!C264+6pf!C270</f>
        <v>1454</v>
      </c>
      <c r="G40" s="1" t="str">
        <f t="shared" si="0"/>
        <v>+</v>
      </c>
      <c r="I40" t="s">
        <v>94</v>
      </c>
      <c r="J40" s="80">
        <f>6pf!I262</f>
        <v>7444.5</v>
      </c>
      <c r="K40" t="s">
        <v>28</v>
      </c>
      <c r="L40" t="s">
        <v>95</v>
      </c>
      <c r="M40" s="80">
        <f>6pf!I263+6pf!I264+6pf!I270</f>
        <v>7444.5</v>
      </c>
      <c r="N40" s="1" t="str">
        <f t="shared" si="1"/>
        <v>+</v>
      </c>
    </row>
    <row r="41" spans="2:14" ht="12.75">
      <c r="B41" t="s">
        <v>96</v>
      </c>
      <c r="C41">
        <f>6pf!C264</f>
        <v>90</v>
      </c>
      <c r="D41" t="s">
        <v>28</v>
      </c>
      <c r="E41" t="s">
        <v>97</v>
      </c>
      <c r="F41">
        <f>6pf!C265+6pf!C266+6pf!C267</f>
        <v>90</v>
      </c>
      <c r="G41" s="1" t="str">
        <f t="shared" si="0"/>
        <v>+</v>
      </c>
      <c r="I41" t="s">
        <v>96</v>
      </c>
      <c r="J41" s="80">
        <f>6pf!I264</f>
        <v>419.9</v>
      </c>
      <c r="K41" t="s">
        <v>28</v>
      </c>
      <c r="L41" t="s">
        <v>97</v>
      </c>
      <c r="M41" s="80">
        <f>6pf!I265+6pf!I266+6pf!I267</f>
        <v>419.9</v>
      </c>
      <c r="N41" s="1" t="str">
        <f t="shared" si="1"/>
        <v>+</v>
      </c>
    </row>
    <row r="42" spans="2:14" ht="12.75">
      <c r="B42" t="s">
        <v>96</v>
      </c>
      <c r="C42">
        <f>6pf!C264</f>
        <v>90</v>
      </c>
      <c r="D42" t="s">
        <v>28</v>
      </c>
      <c r="E42" t="s">
        <v>98</v>
      </c>
      <c r="F42">
        <f>6pf!C268+6pf!C269</f>
        <v>90</v>
      </c>
      <c r="G42" s="1" t="str">
        <f t="shared" si="0"/>
        <v>+</v>
      </c>
      <c r="I42" t="s">
        <v>96</v>
      </c>
      <c r="J42" s="80">
        <f>6pf!I264</f>
        <v>419.9</v>
      </c>
      <c r="K42" t="s">
        <v>28</v>
      </c>
      <c r="L42" t="s">
        <v>98</v>
      </c>
      <c r="M42" s="80">
        <f>6pf!I268+6pf!I269</f>
        <v>419.9</v>
      </c>
      <c r="N42" s="1" t="str">
        <f t="shared" si="1"/>
        <v>+</v>
      </c>
    </row>
    <row r="43" spans="2:14" ht="12.75">
      <c r="B43" t="s">
        <v>99</v>
      </c>
      <c r="C43">
        <f>6pf!C272</f>
        <v>5</v>
      </c>
      <c r="D43" t="s">
        <v>28</v>
      </c>
      <c r="E43" t="s">
        <v>100</v>
      </c>
      <c r="F43">
        <f>6pf!C273+6pf!C274+6pf!C279</f>
        <v>5</v>
      </c>
      <c r="G43" s="1" t="str">
        <f t="shared" si="0"/>
        <v>+</v>
      </c>
      <c r="I43" t="s">
        <v>99</v>
      </c>
      <c r="J43" s="80">
        <f>6pf!I272</f>
        <v>66.5</v>
      </c>
      <c r="K43" t="s">
        <v>28</v>
      </c>
      <c r="L43" t="s">
        <v>100</v>
      </c>
      <c r="M43" s="80">
        <f>6pf!I273+6pf!I274+6pf!I279</f>
        <v>66.5</v>
      </c>
      <c r="N43" s="1" t="str">
        <f t="shared" si="1"/>
        <v>+</v>
      </c>
    </row>
    <row r="44" spans="2:14" ht="12.75">
      <c r="B44" t="s">
        <v>101</v>
      </c>
      <c r="C44">
        <f>6pf!C274</f>
        <v>1</v>
      </c>
      <c r="D44" t="s">
        <v>28</v>
      </c>
      <c r="E44" t="s">
        <v>102</v>
      </c>
      <c r="F44">
        <f>SUM(6pf!C275:C276)</f>
        <v>1</v>
      </c>
      <c r="G44" s="1" t="str">
        <f t="shared" si="0"/>
        <v>+</v>
      </c>
      <c r="I44" t="s">
        <v>101</v>
      </c>
      <c r="J44" s="80">
        <f>6pf!I274</f>
        <v>16.9</v>
      </c>
      <c r="K44" t="s">
        <v>28</v>
      </c>
      <c r="L44" t="s">
        <v>102</v>
      </c>
      <c r="M44" s="80">
        <f>SUM(6pf!I275:I276)</f>
        <v>16.9</v>
      </c>
      <c r="N44" s="1" t="str">
        <f t="shared" si="1"/>
        <v>+</v>
      </c>
    </row>
    <row r="45" spans="2:14" ht="12.75">
      <c r="B45" t="s">
        <v>101</v>
      </c>
      <c r="C45">
        <f>6pf!C274</f>
        <v>1</v>
      </c>
      <c r="D45" t="s">
        <v>28</v>
      </c>
      <c r="E45" t="s">
        <v>103</v>
      </c>
      <c r="F45">
        <f>SUM(6pf!C277:C278)</f>
        <v>1</v>
      </c>
      <c r="G45" s="1" t="str">
        <f t="shared" si="0"/>
        <v>+</v>
      </c>
      <c r="I45" t="s">
        <v>101</v>
      </c>
      <c r="J45" s="80">
        <f>6pf!I274</f>
        <v>16.9</v>
      </c>
      <c r="K45" t="s">
        <v>28</v>
      </c>
      <c r="L45" t="s">
        <v>103</v>
      </c>
      <c r="M45" s="80">
        <f>SUM(6pf!I277:I278)</f>
        <v>16.9</v>
      </c>
      <c r="N45" s="1" t="str">
        <f t="shared" si="1"/>
        <v>+</v>
      </c>
    </row>
    <row r="46" spans="2:14" ht="12.75">
      <c r="B46" t="s">
        <v>104</v>
      </c>
      <c r="C46">
        <f>6pf!C285</f>
        <v>6</v>
      </c>
      <c r="D46" t="s">
        <v>28</v>
      </c>
      <c r="E46" t="s">
        <v>105</v>
      </c>
      <c r="F46">
        <f>6pf!C286+6pf!C287+6pf!C292</f>
        <v>6</v>
      </c>
      <c r="G46" s="1" t="str">
        <f t="shared" si="0"/>
        <v>+</v>
      </c>
      <c r="I46" t="s">
        <v>104</v>
      </c>
      <c r="J46" s="80">
        <f>6pf!I285</f>
        <v>52.1</v>
      </c>
      <c r="K46" t="s">
        <v>28</v>
      </c>
      <c r="L46" t="s">
        <v>105</v>
      </c>
      <c r="M46" s="80">
        <f>6pf!I286+6pf!I287+6pf!I292</f>
        <v>52.1</v>
      </c>
      <c r="N46" s="1" t="str">
        <f t="shared" si="1"/>
        <v>+</v>
      </c>
    </row>
    <row r="47" spans="2:14" ht="12.75">
      <c r="B47" t="s">
        <v>106</v>
      </c>
      <c r="C47">
        <f>6pf!C287</f>
        <v>0</v>
      </c>
      <c r="D47" t="s">
        <v>28</v>
      </c>
      <c r="E47" t="s">
        <v>107</v>
      </c>
      <c r="F47">
        <f>6pf!C288+6pf!C289</f>
        <v>0</v>
      </c>
      <c r="G47" s="1" t="str">
        <f t="shared" si="0"/>
        <v>+</v>
      </c>
      <c r="I47" t="s">
        <v>106</v>
      </c>
      <c r="J47" s="80">
        <f>6pf!I287</f>
        <v>0</v>
      </c>
      <c r="K47" t="s">
        <v>28</v>
      </c>
      <c r="L47" t="s">
        <v>107</v>
      </c>
      <c r="M47" s="80">
        <f>6pf!I288+6pf!I289</f>
        <v>0</v>
      </c>
      <c r="N47" s="1" t="str">
        <f t="shared" si="1"/>
        <v>+</v>
      </c>
    </row>
    <row r="48" spans="2:14" ht="12.75">
      <c r="B48" t="s">
        <v>106</v>
      </c>
      <c r="C48">
        <f>6pf!C287</f>
        <v>0</v>
      </c>
      <c r="D48" t="s">
        <v>28</v>
      </c>
      <c r="E48" t="s">
        <v>108</v>
      </c>
      <c r="F48">
        <f>6pf!C290+6pf!C291</f>
        <v>0</v>
      </c>
      <c r="G48" s="1" t="str">
        <f t="shared" si="0"/>
        <v>+</v>
      </c>
      <c r="I48" t="s">
        <v>106</v>
      </c>
      <c r="J48" s="80">
        <f>6pf!I287</f>
        <v>0</v>
      </c>
      <c r="K48" t="s">
        <v>28</v>
      </c>
      <c r="L48" t="s">
        <v>108</v>
      </c>
      <c r="M48" s="80">
        <f>6pf!I290+6pf!I291</f>
        <v>0</v>
      </c>
      <c r="N48" s="1" t="str">
        <f t="shared" si="1"/>
        <v>+</v>
      </c>
    </row>
    <row r="49" spans="2:14" ht="12.75">
      <c r="B49" t="s">
        <v>109</v>
      </c>
      <c r="C49">
        <f>6pf!C294</f>
        <v>36</v>
      </c>
      <c r="D49" t="s">
        <v>28</v>
      </c>
      <c r="E49" t="s">
        <v>110</v>
      </c>
      <c r="F49">
        <f>6pf!C295+6pf!C296+6pf!C301</f>
        <v>36</v>
      </c>
      <c r="G49" s="1" t="str">
        <f t="shared" si="0"/>
        <v>+</v>
      </c>
      <c r="I49" t="s">
        <v>109</v>
      </c>
      <c r="J49" s="80">
        <f>6pf!I294</f>
        <v>169.3</v>
      </c>
      <c r="K49" t="s">
        <v>28</v>
      </c>
      <c r="L49" t="s">
        <v>110</v>
      </c>
      <c r="M49" s="80">
        <f>6pf!I295+6pf!I296+6pf!I301</f>
        <v>169.3</v>
      </c>
      <c r="N49" s="1" t="str">
        <f t="shared" si="1"/>
        <v>+</v>
      </c>
    </row>
    <row r="50" spans="2:14" ht="12.75">
      <c r="B50" t="s">
        <v>111</v>
      </c>
      <c r="C50">
        <f>6pf!C296</f>
        <v>2</v>
      </c>
      <c r="D50" t="s">
        <v>28</v>
      </c>
      <c r="E50" t="s">
        <v>112</v>
      </c>
      <c r="F50">
        <f>6pf!C297+6pf!C298</f>
        <v>2</v>
      </c>
      <c r="G50" s="1" t="str">
        <f t="shared" si="0"/>
        <v>+</v>
      </c>
      <c r="I50" t="s">
        <v>111</v>
      </c>
      <c r="J50" s="80">
        <f>6pf!I296</f>
        <v>14.4</v>
      </c>
      <c r="K50" t="s">
        <v>28</v>
      </c>
      <c r="L50" t="s">
        <v>112</v>
      </c>
      <c r="M50" s="80">
        <f>6pf!I297+6pf!I298</f>
        <v>14.4</v>
      </c>
      <c r="N50" s="1" t="str">
        <f t="shared" si="1"/>
        <v>+</v>
      </c>
    </row>
    <row r="51" spans="2:14" ht="12.75">
      <c r="B51" t="s">
        <v>111</v>
      </c>
      <c r="C51">
        <f>6pf!C296</f>
        <v>2</v>
      </c>
      <c r="D51" t="s">
        <v>28</v>
      </c>
      <c r="E51" t="s">
        <v>113</v>
      </c>
      <c r="F51">
        <f>6pf!C299+6pf!C300</f>
        <v>2</v>
      </c>
      <c r="G51" s="1" t="str">
        <f t="shared" si="0"/>
        <v>+</v>
      </c>
      <c r="I51" t="s">
        <v>111</v>
      </c>
      <c r="J51" s="80">
        <f>6pf!I296</f>
        <v>14.4</v>
      </c>
      <c r="K51" t="s">
        <v>28</v>
      </c>
      <c r="L51" t="s">
        <v>113</v>
      </c>
      <c r="M51" s="80">
        <f>6pf!I299+6pf!I300</f>
        <v>14.4</v>
      </c>
      <c r="N51" s="1" t="str">
        <f t="shared" si="1"/>
        <v>+</v>
      </c>
    </row>
    <row r="52" spans="2:14" ht="12.75">
      <c r="B52" t="s">
        <v>114</v>
      </c>
      <c r="C52">
        <f>6pf!C303</f>
        <v>486</v>
      </c>
      <c r="D52" t="s">
        <v>28</v>
      </c>
      <c r="E52" t="s">
        <v>115</v>
      </c>
      <c r="F52">
        <f>6pf!C304+6pf!C305+6pf!C310</f>
        <v>486</v>
      </c>
      <c r="G52" s="1" t="str">
        <f t="shared" si="0"/>
        <v>+</v>
      </c>
      <c r="I52" t="s">
        <v>114</v>
      </c>
      <c r="J52" s="80">
        <f>6pf!I303</f>
        <v>1745.7</v>
      </c>
      <c r="K52" t="s">
        <v>28</v>
      </c>
      <c r="L52" t="s">
        <v>115</v>
      </c>
      <c r="M52" s="80">
        <f>6pf!I304+6pf!I305+6pf!I310</f>
        <v>1745.7</v>
      </c>
      <c r="N52" s="1" t="str">
        <f t="shared" si="1"/>
        <v>+</v>
      </c>
    </row>
    <row r="53" spans="2:14" ht="12.75">
      <c r="B53" t="s">
        <v>116</v>
      </c>
      <c r="C53">
        <f>6pf!C305</f>
        <v>20</v>
      </c>
      <c r="D53" t="s">
        <v>28</v>
      </c>
      <c r="E53" t="s">
        <v>117</v>
      </c>
      <c r="F53">
        <f>6pf!C306+6pf!C307</f>
        <v>20</v>
      </c>
      <c r="G53" s="1" t="str">
        <f t="shared" si="0"/>
        <v>+</v>
      </c>
      <c r="I53" t="s">
        <v>116</v>
      </c>
      <c r="J53" s="80">
        <f>6pf!I305</f>
        <v>100.2</v>
      </c>
      <c r="K53" t="s">
        <v>28</v>
      </c>
      <c r="L53" t="s">
        <v>117</v>
      </c>
      <c r="M53" s="80">
        <f>6pf!I306+6pf!I307</f>
        <v>100.2</v>
      </c>
      <c r="N53" s="1" t="str">
        <f t="shared" si="1"/>
        <v>+</v>
      </c>
    </row>
    <row r="54" spans="2:14" ht="12.75">
      <c r="B54" t="s">
        <v>116</v>
      </c>
      <c r="C54">
        <f>6pf!C305</f>
        <v>20</v>
      </c>
      <c r="D54" t="s">
        <v>28</v>
      </c>
      <c r="E54" t="s">
        <v>118</v>
      </c>
      <c r="F54">
        <f>6pf!C308+6pf!C309</f>
        <v>20</v>
      </c>
      <c r="G54" s="1" t="str">
        <f t="shared" si="0"/>
        <v>+</v>
      </c>
      <c r="I54" t="s">
        <v>116</v>
      </c>
      <c r="J54" s="80">
        <f>6pf!I305</f>
        <v>100.2</v>
      </c>
      <c r="K54" t="s">
        <v>28</v>
      </c>
      <c r="L54" t="s">
        <v>118</v>
      </c>
      <c r="M54" s="80">
        <f>6pf!I308+6pf!I309</f>
        <v>100.2</v>
      </c>
      <c r="N54" s="1" t="str">
        <f t="shared" si="1"/>
        <v>+</v>
      </c>
    </row>
    <row r="55" spans="2:14" ht="12.75">
      <c r="B55" t="s">
        <v>119</v>
      </c>
      <c r="C55">
        <f>6pf!C313</f>
        <v>2</v>
      </c>
      <c r="D55" t="s">
        <v>28</v>
      </c>
      <c r="E55" t="s">
        <v>120</v>
      </c>
      <c r="F55">
        <f>6pf!C314+6pf!C315+6pf!C320</f>
        <v>2</v>
      </c>
      <c r="G55" s="1" t="str">
        <f t="shared" si="0"/>
        <v>+</v>
      </c>
      <c r="I55" t="s">
        <v>119</v>
      </c>
      <c r="J55" s="80">
        <f>6pf!I313</f>
        <v>9.9</v>
      </c>
      <c r="K55" t="s">
        <v>28</v>
      </c>
      <c r="L55" t="s">
        <v>120</v>
      </c>
      <c r="M55" s="80">
        <f>6pf!I314+6pf!I315+6pf!I320</f>
        <v>9.9</v>
      </c>
      <c r="N55" s="1" t="str">
        <f t="shared" si="1"/>
        <v>+</v>
      </c>
    </row>
    <row r="56" spans="2:14" ht="12.75">
      <c r="B56" t="s">
        <v>121</v>
      </c>
      <c r="C56">
        <f>6pf!C315</f>
        <v>1</v>
      </c>
      <c r="D56" t="s">
        <v>28</v>
      </c>
      <c r="E56" t="s">
        <v>122</v>
      </c>
      <c r="F56">
        <f>6pf!C316+6pf!C317</f>
        <v>1</v>
      </c>
      <c r="G56" s="1" t="str">
        <f t="shared" si="0"/>
        <v>+</v>
      </c>
      <c r="I56" t="s">
        <v>121</v>
      </c>
      <c r="J56" s="80">
        <f>6pf!I315</f>
        <v>4.4</v>
      </c>
      <c r="K56" t="s">
        <v>28</v>
      </c>
      <c r="L56" t="s">
        <v>122</v>
      </c>
      <c r="M56" s="80">
        <f>6pf!I316+6pf!I317</f>
        <v>4.4</v>
      </c>
      <c r="N56" s="1" t="str">
        <f t="shared" si="1"/>
        <v>+</v>
      </c>
    </row>
    <row r="57" spans="2:14" ht="12.75">
      <c r="B57" t="s">
        <v>121</v>
      </c>
      <c r="C57">
        <f>6pf!C315</f>
        <v>1</v>
      </c>
      <c r="D57" t="s">
        <v>28</v>
      </c>
      <c r="E57" t="s">
        <v>123</v>
      </c>
      <c r="F57">
        <f>6pf!C318+6pf!C319</f>
        <v>1</v>
      </c>
      <c r="G57" s="1" t="str">
        <f t="shared" si="0"/>
        <v>+</v>
      </c>
      <c r="I57" t="s">
        <v>121</v>
      </c>
      <c r="J57" s="80">
        <f>6pf!I315</f>
        <v>4.4</v>
      </c>
      <c r="K57" t="s">
        <v>28</v>
      </c>
      <c r="L57" t="s">
        <v>123</v>
      </c>
      <c r="M57" s="80">
        <f>6pf!I318+6pf!I319</f>
        <v>4.4</v>
      </c>
      <c r="N57" s="1" t="str">
        <f t="shared" si="1"/>
        <v>+</v>
      </c>
    </row>
    <row r="58" spans="2:14" ht="12.75">
      <c r="B58" t="s">
        <v>124</v>
      </c>
      <c r="C58">
        <f>6pf!C322</f>
        <v>18</v>
      </c>
      <c r="D58" t="s">
        <v>28</v>
      </c>
      <c r="E58" t="s">
        <v>125</v>
      </c>
      <c r="F58">
        <f>6pf!C323+6pf!C324+6pf!C330</f>
        <v>18</v>
      </c>
      <c r="G58" s="1" t="str">
        <f t="shared" si="0"/>
        <v>+</v>
      </c>
      <c r="I58" t="s">
        <v>124</v>
      </c>
      <c r="J58" s="80">
        <f>6pf!I322</f>
        <v>59.1</v>
      </c>
      <c r="K58" t="s">
        <v>28</v>
      </c>
      <c r="L58" t="s">
        <v>125</v>
      </c>
      <c r="M58" s="80">
        <f>6pf!I323+6pf!I324+6pf!I330</f>
        <v>59.1</v>
      </c>
      <c r="N58" s="1" t="str">
        <f t="shared" si="1"/>
        <v>+</v>
      </c>
    </row>
    <row r="59" spans="2:14" ht="12.75">
      <c r="B59" t="s">
        <v>126</v>
      </c>
      <c r="C59">
        <f>6pf!C324</f>
        <v>3</v>
      </c>
      <c r="D59" t="s">
        <v>28</v>
      </c>
      <c r="E59" t="s">
        <v>127</v>
      </c>
      <c r="F59">
        <f>SUM(6pf!C325:C327)</f>
        <v>3</v>
      </c>
      <c r="G59" s="1" t="str">
        <f t="shared" si="0"/>
        <v>+</v>
      </c>
      <c r="I59" t="s">
        <v>126</v>
      </c>
      <c r="J59" s="80">
        <f>6pf!I324</f>
        <v>8.8</v>
      </c>
      <c r="K59" t="s">
        <v>28</v>
      </c>
      <c r="L59" t="s">
        <v>127</v>
      </c>
      <c r="M59" s="80">
        <f>SUM(6pf!I325:I327)</f>
        <v>8.8</v>
      </c>
      <c r="N59" s="1" t="str">
        <f t="shared" si="1"/>
        <v>+</v>
      </c>
    </row>
    <row r="60" spans="2:14" ht="12.75">
      <c r="B60" t="s">
        <v>126</v>
      </c>
      <c r="C60">
        <f>6pf!C324</f>
        <v>3</v>
      </c>
      <c r="D60" t="s">
        <v>28</v>
      </c>
      <c r="E60" t="s">
        <v>128</v>
      </c>
      <c r="F60">
        <f>6pf!C328+6pf!C329</f>
        <v>3</v>
      </c>
      <c r="G60" s="1" t="str">
        <f t="shared" si="0"/>
        <v>+</v>
      </c>
      <c r="I60" t="s">
        <v>126</v>
      </c>
      <c r="J60" s="80">
        <f>6pf!I324</f>
        <v>8.8</v>
      </c>
      <c r="K60" t="s">
        <v>28</v>
      </c>
      <c r="L60" t="s">
        <v>128</v>
      </c>
      <c r="M60" s="80">
        <f>6pf!I328+6pf!I329</f>
        <v>8.8</v>
      </c>
      <c r="N60" s="1" t="str">
        <f t="shared" si="1"/>
        <v>+</v>
      </c>
    </row>
    <row r="61" spans="2:14" ht="12.75">
      <c r="B61" t="s">
        <v>129</v>
      </c>
      <c r="C61">
        <f>6pf!C332</f>
        <v>174</v>
      </c>
      <c r="D61" t="s">
        <v>28</v>
      </c>
      <c r="E61" t="s">
        <v>130</v>
      </c>
      <c r="F61">
        <f>6pf!C333+6pf!C334+6pf!C339</f>
        <v>174</v>
      </c>
      <c r="G61" s="1" t="str">
        <f t="shared" si="0"/>
        <v>+</v>
      </c>
      <c r="I61" t="s">
        <v>129</v>
      </c>
      <c r="J61" s="80">
        <f>6pf!I332</f>
        <v>2539.2</v>
      </c>
      <c r="K61" t="s">
        <v>28</v>
      </c>
      <c r="L61" t="s">
        <v>130</v>
      </c>
      <c r="M61" s="80">
        <f>6pf!I333+6pf!I334+6pf!I339</f>
        <v>2539.2</v>
      </c>
      <c r="N61" s="1" t="str">
        <f t="shared" si="1"/>
        <v>+</v>
      </c>
    </row>
    <row r="62" spans="2:14" ht="12.75">
      <c r="B62" t="s">
        <v>131</v>
      </c>
      <c r="C62">
        <f>6pf!C334</f>
        <v>13</v>
      </c>
      <c r="D62" t="s">
        <v>28</v>
      </c>
      <c r="E62" t="s">
        <v>132</v>
      </c>
      <c r="F62">
        <f>6pf!C335+6pf!C336</f>
        <v>13</v>
      </c>
      <c r="G62" s="1" t="str">
        <f t="shared" si="0"/>
        <v>+</v>
      </c>
      <c r="I62" t="s">
        <v>131</v>
      </c>
      <c r="J62" s="80">
        <f>6pf!I334</f>
        <v>181.7</v>
      </c>
      <c r="K62" t="s">
        <v>28</v>
      </c>
      <c r="L62" t="s">
        <v>132</v>
      </c>
      <c r="M62" s="80">
        <f>6pf!I335+6pf!I336</f>
        <v>181.7</v>
      </c>
      <c r="N62" s="1" t="str">
        <f t="shared" si="1"/>
        <v>+</v>
      </c>
    </row>
    <row r="63" spans="2:14" ht="12.75">
      <c r="B63" t="s">
        <v>131</v>
      </c>
      <c r="C63">
        <f>6pf!C334</f>
        <v>13</v>
      </c>
      <c r="D63" t="s">
        <v>28</v>
      </c>
      <c r="E63" t="s">
        <v>133</v>
      </c>
      <c r="F63">
        <f>6pf!C337+6pf!C338</f>
        <v>13</v>
      </c>
      <c r="G63" s="1" t="str">
        <f t="shared" si="0"/>
        <v>+</v>
      </c>
      <c r="I63" t="s">
        <v>131</v>
      </c>
      <c r="J63" s="80">
        <f>6pf!I334</f>
        <v>181.7</v>
      </c>
      <c r="K63" t="s">
        <v>28</v>
      </c>
      <c r="L63" t="s">
        <v>133</v>
      </c>
      <c r="M63" s="80">
        <f>6pf!I337+6pf!I338</f>
        <v>181.7</v>
      </c>
      <c r="N63" s="1" t="str">
        <f t="shared" si="1"/>
        <v>+</v>
      </c>
    </row>
    <row r="64" spans="2:14" ht="12.75">
      <c r="B64" t="s">
        <v>134</v>
      </c>
      <c r="C64">
        <f>6pf!C341</f>
        <v>122</v>
      </c>
      <c r="D64" t="s">
        <v>28</v>
      </c>
      <c r="E64" t="s">
        <v>135</v>
      </c>
      <c r="F64">
        <f>SUM(6pf!C342:C344)</f>
        <v>122</v>
      </c>
      <c r="G64" s="1" t="str">
        <f t="shared" si="0"/>
        <v>+</v>
      </c>
      <c r="I64" t="s">
        <v>134</v>
      </c>
      <c r="J64" s="80">
        <f>6pf!I341</f>
        <v>8726.7</v>
      </c>
      <c r="K64" t="s">
        <v>28</v>
      </c>
      <c r="L64" t="s">
        <v>135</v>
      </c>
      <c r="M64" s="80">
        <f>SUM(6pf!I342:I344)</f>
        <v>8726.7</v>
      </c>
      <c r="N64" s="1" t="str">
        <f t="shared" si="1"/>
        <v>+</v>
      </c>
    </row>
    <row r="65" spans="2:14" ht="12.75">
      <c r="B65" t="s">
        <v>136</v>
      </c>
      <c r="C65">
        <f>6pf!C348</f>
        <v>0</v>
      </c>
      <c r="D65" t="s">
        <v>28</v>
      </c>
      <c r="E65" t="s">
        <v>137</v>
      </c>
      <c r="F65">
        <f>6pf!C349+6pf!C350+6pf!C356</f>
        <v>0</v>
      </c>
      <c r="G65" s="1" t="str">
        <f t="shared" si="0"/>
        <v>+</v>
      </c>
      <c r="I65" t="s">
        <v>136</v>
      </c>
      <c r="J65" s="80">
        <f>6pf!I348</f>
        <v>0</v>
      </c>
      <c r="K65" t="s">
        <v>28</v>
      </c>
      <c r="L65" t="s">
        <v>137</v>
      </c>
      <c r="M65" s="80">
        <f>6pf!I349+6pf!I350+6pf!I356</f>
        <v>0</v>
      </c>
      <c r="N65" s="1" t="str">
        <f t="shared" si="1"/>
        <v>+</v>
      </c>
    </row>
    <row r="66" spans="2:14" ht="12.75">
      <c r="B66" t="s">
        <v>138</v>
      </c>
      <c r="C66">
        <f>6pf!C350</f>
        <v>0</v>
      </c>
      <c r="D66" t="s">
        <v>28</v>
      </c>
      <c r="E66" t="s">
        <v>139</v>
      </c>
      <c r="F66">
        <f>6pf!C351+6pf!C352</f>
        <v>0</v>
      </c>
      <c r="G66" s="1" t="str">
        <f t="shared" si="0"/>
        <v>+</v>
      </c>
      <c r="I66" t="s">
        <v>138</v>
      </c>
      <c r="J66" s="80">
        <f>6pf!I350</f>
        <v>0</v>
      </c>
      <c r="K66" t="s">
        <v>28</v>
      </c>
      <c r="L66" t="s">
        <v>139</v>
      </c>
      <c r="M66" s="80">
        <f>6pf!I351+6pf!I352</f>
        <v>0</v>
      </c>
      <c r="N66" s="1" t="str">
        <f t="shared" si="1"/>
        <v>+</v>
      </c>
    </row>
    <row r="67" spans="2:14" ht="12.75">
      <c r="B67" t="s">
        <v>138</v>
      </c>
      <c r="C67">
        <f>6pf!C350</f>
        <v>0</v>
      </c>
      <c r="D67" t="s">
        <v>28</v>
      </c>
      <c r="E67" t="s">
        <v>140</v>
      </c>
      <c r="F67">
        <f>6pf!C354+6pf!C355</f>
        <v>0</v>
      </c>
      <c r="G67" s="1" t="str">
        <f t="shared" si="0"/>
        <v>+</v>
      </c>
      <c r="I67" t="s">
        <v>138</v>
      </c>
      <c r="J67" s="80">
        <f>6pf!I350</f>
        <v>0</v>
      </c>
      <c r="K67" t="s">
        <v>28</v>
      </c>
      <c r="L67" t="s">
        <v>140</v>
      </c>
      <c r="M67" s="80">
        <f>6pf!I354+6pf!I355</f>
        <v>0</v>
      </c>
      <c r="N67" s="1" t="str">
        <f t="shared" si="1"/>
        <v>+</v>
      </c>
    </row>
    <row r="68" spans="2:14" ht="12.75">
      <c r="B68" t="s">
        <v>141</v>
      </c>
      <c r="C68">
        <f>6pf!C358</f>
        <v>2809</v>
      </c>
      <c r="D68" t="s">
        <v>28</v>
      </c>
      <c r="E68" t="s">
        <v>142</v>
      </c>
      <c r="F68">
        <f>6pf!C359+6pf!C370+6pf!C372</f>
        <v>2809</v>
      </c>
      <c r="G68" s="1" t="str">
        <f t="shared" si="0"/>
        <v>+</v>
      </c>
      <c r="I68" t="s">
        <v>141</v>
      </c>
      <c r="J68" s="80">
        <f>6pf!I358</f>
        <v>15975.5</v>
      </c>
      <c r="K68" t="s">
        <v>28</v>
      </c>
      <c r="L68" t="s">
        <v>142</v>
      </c>
      <c r="M68" s="80">
        <f>6pf!I359+6pf!I370+6pf!I372</f>
        <v>15975.5</v>
      </c>
      <c r="N68" s="1" t="str">
        <f t="shared" si="1"/>
        <v>+</v>
      </c>
    </row>
    <row r="69" spans="2:14" ht="12.75">
      <c r="B69" t="s">
        <v>143</v>
      </c>
      <c r="C69">
        <f>6pf!C359</f>
        <v>2560</v>
      </c>
      <c r="D69" t="s">
        <v>28</v>
      </c>
      <c r="E69" t="s">
        <v>144</v>
      </c>
      <c r="F69">
        <f>6pf!C361+6pf!C364+6pf!C367</f>
        <v>2560</v>
      </c>
      <c r="G69" s="1" t="str">
        <f t="shared" si="0"/>
        <v>+</v>
      </c>
      <c r="I69" t="s">
        <v>143</v>
      </c>
      <c r="J69" s="80">
        <f>6pf!I359</f>
        <v>14713.9</v>
      </c>
      <c r="K69" t="s">
        <v>28</v>
      </c>
      <c r="L69" t="s">
        <v>144</v>
      </c>
      <c r="M69" s="80">
        <f>6pf!I361+6pf!I364+6pf!I367</f>
        <v>14713.9</v>
      </c>
      <c r="N69" s="1" t="str">
        <f t="shared" si="1"/>
        <v>+</v>
      </c>
    </row>
    <row r="70" spans="2:14" ht="12.75">
      <c r="B70" t="s">
        <v>145</v>
      </c>
      <c r="C70">
        <f>6pf!C360</f>
        <v>1351</v>
      </c>
      <c r="D70" t="s">
        <v>28</v>
      </c>
      <c r="E70" t="s">
        <v>146</v>
      </c>
      <c r="F70">
        <f>6pf!C362+6pf!C365+6pf!C368</f>
        <v>1351</v>
      </c>
      <c r="G70" s="1" t="str">
        <f t="shared" si="0"/>
        <v>+</v>
      </c>
      <c r="I70" t="s">
        <v>145</v>
      </c>
      <c r="J70" s="80">
        <f>6pf!I360</f>
        <v>4240</v>
      </c>
      <c r="K70" t="s">
        <v>28</v>
      </c>
      <c r="L70" t="s">
        <v>146</v>
      </c>
      <c r="M70" s="80">
        <f>6pf!I362+6pf!I365+6pf!I368</f>
        <v>4240</v>
      </c>
      <c r="N70" s="1" t="str">
        <f t="shared" si="1"/>
        <v>+</v>
      </c>
    </row>
    <row r="71" spans="2:14" ht="12.75">
      <c r="B71" t="s">
        <v>147</v>
      </c>
      <c r="C71">
        <f>6pf!C372</f>
        <v>249</v>
      </c>
      <c r="D71" t="s">
        <v>28</v>
      </c>
      <c r="E71" t="s">
        <v>148</v>
      </c>
      <c r="F71">
        <f>SUM(6pf!C373:C375)</f>
        <v>249</v>
      </c>
      <c r="G71" s="1" t="str">
        <f t="shared" si="0"/>
        <v>+</v>
      </c>
      <c r="I71" t="s">
        <v>147</v>
      </c>
      <c r="J71" s="80">
        <f>6pf!I372</f>
        <v>1261.6</v>
      </c>
      <c r="K71" t="s">
        <v>28</v>
      </c>
      <c r="L71" t="s">
        <v>148</v>
      </c>
      <c r="M71" s="80">
        <f>SUM(6pf!I373:I375)</f>
        <v>1261.6</v>
      </c>
      <c r="N71" s="1" t="str">
        <f t="shared" si="1"/>
        <v>+</v>
      </c>
    </row>
    <row r="72" spans="2:14" ht="12.75">
      <c r="B72" t="s">
        <v>149</v>
      </c>
      <c r="C72">
        <f>6pf!C379</f>
        <v>28790</v>
      </c>
      <c r="D72" t="s">
        <v>28</v>
      </c>
      <c r="E72" t="s">
        <v>150</v>
      </c>
      <c r="F72">
        <f>SUM(6pf!C380:C385)</f>
        <v>28790</v>
      </c>
      <c r="G72" s="1" t="str">
        <f t="shared" si="0"/>
        <v>+</v>
      </c>
      <c r="I72" t="s">
        <v>149</v>
      </c>
      <c r="J72" s="80">
        <f>6pf!I379</f>
        <v>93431.5</v>
      </c>
      <c r="K72" t="s">
        <v>28</v>
      </c>
      <c r="L72" t="s">
        <v>150</v>
      </c>
      <c r="M72" s="80">
        <f>SUM(6pf!I380:I385)</f>
        <v>93431.5</v>
      </c>
      <c r="N72" s="1" t="str">
        <f t="shared" si="1"/>
        <v>+</v>
      </c>
    </row>
    <row r="73" spans="2:14" ht="12.75">
      <c r="B73" t="s">
        <v>149</v>
      </c>
      <c r="C73">
        <f>6pf!C379</f>
        <v>28790</v>
      </c>
      <c r="D73" t="s">
        <v>28</v>
      </c>
      <c r="E73" t="s">
        <v>151</v>
      </c>
      <c r="F73">
        <f>6pf!C386+6pf!C394+6pf!C404+6pf!C409+6pf!C415</f>
        <v>28790</v>
      </c>
      <c r="G73" s="1" t="str">
        <f t="shared" si="0"/>
        <v>+</v>
      </c>
      <c r="I73" t="s">
        <v>149</v>
      </c>
      <c r="J73" s="80">
        <f>6pf!I379</f>
        <v>93431.5</v>
      </c>
      <c r="K73" t="s">
        <v>28</v>
      </c>
      <c r="L73" t="s">
        <v>151</v>
      </c>
      <c r="M73" s="80">
        <f>6pf!I386+6pf!I394+6pf!I404+6pf!I409+6pf!I415</f>
        <v>93431.5</v>
      </c>
      <c r="N73" s="1" t="str">
        <f t="shared" si="1"/>
        <v>+</v>
      </c>
    </row>
    <row r="74" spans="2:14" ht="12.75">
      <c r="B74" t="s">
        <v>152</v>
      </c>
      <c r="C74">
        <f>6pf!C386</f>
        <v>24239</v>
      </c>
      <c r="D74" t="s">
        <v>28</v>
      </c>
      <c r="E74" t="s">
        <v>153</v>
      </c>
      <c r="F74">
        <f>SUM(6pf!C387:C391)</f>
        <v>24239</v>
      </c>
      <c r="G74" s="1" t="str">
        <f t="shared" si="0"/>
        <v>+</v>
      </c>
      <c r="I74" t="s">
        <v>152</v>
      </c>
      <c r="J74" s="80">
        <f>6pf!I386</f>
        <v>72522</v>
      </c>
      <c r="K74" t="s">
        <v>28</v>
      </c>
      <c r="L74" t="s">
        <v>153</v>
      </c>
      <c r="M74" s="80">
        <f>SUM(6pf!I387:I391)</f>
        <v>72522</v>
      </c>
      <c r="N74" s="1" t="str">
        <f t="shared" si="1"/>
        <v>+</v>
      </c>
    </row>
    <row r="75" spans="2:14" ht="12.75">
      <c r="B75" t="s">
        <v>154</v>
      </c>
      <c r="C75">
        <f>6pf!C394</f>
        <v>3938</v>
      </c>
      <c r="D75" t="s">
        <v>28</v>
      </c>
      <c r="E75" t="s">
        <v>155</v>
      </c>
      <c r="F75">
        <f>SUM(6pf!C395:C399)</f>
        <v>3938</v>
      </c>
      <c r="G75" s="1" t="str">
        <f t="shared" si="0"/>
        <v>+</v>
      </c>
      <c r="I75" t="s">
        <v>154</v>
      </c>
      <c r="J75" s="80">
        <f>6pf!I394</f>
        <v>18772.7</v>
      </c>
      <c r="K75" t="s">
        <v>28</v>
      </c>
      <c r="L75" t="s">
        <v>155</v>
      </c>
      <c r="M75" s="80">
        <f>SUM(6pf!I395:I399)</f>
        <v>18772.7</v>
      </c>
      <c r="N75" s="1" t="str">
        <f t="shared" si="1"/>
        <v>+</v>
      </c>
    </row>
    <row r="76" spans="2:14" ht="12.75">
      <c r="B76" t="s">
        <v>154</v>
      </c>
      <c r="C76">
        <f>6pf!C394</f>
        <v>3938</v>
      </c>
      <c r="D76" t="s">
        <v>28</v>
      </c>
      <c r="E76" t="s">
        <v>156</v>
      </c>
      <c r="F76">
        <f>SUM(6pf!C400:C403)</f>
        <v>3938</v>
      </c>
      <c r="G76" s="1" t="str">
        <f t="shared" si="0"/>
        <v>+</v>
      </c>
      <c r="I76" t="s">
        <v>154</v>
      </c>
      <c r="J76" s="80">
        <f>6pf!I394</f>
        <v>18772.7</v>
      </c>
      <c r="K76" t="s">
        <v>28</v>
      </c>
      <c r="L76" t="s">
        <v>156</v>
      </c>
      <c r="M76" s="80">
        <f>SUM(6pf!I400:I403)</f>
        <v>18772.7</v>
      </c>
      <c r="N76" s="1" t="str">
        <f t="shared" si="1"/>
        <v>+</v>
      </c>
    </row>
    <row r="77" spans="2:14" ht="12.75">
      <c r="B77" t="s">
        <v>157</v>
      </c>
      <c r="C77">
        <f>6pf!C404</f>
        <v>428</v>
      </c>
      <c r="D77" t="s">
        <v>28</v>
      </c>
      <c r="E77" t="s">
        <v>158</v>
      </c>
      <c r="F77">
        <f>SUM(6pf!C405:C408)</f>
        <v>428</v>
      </c>
      <c r="G77" s="1" t="str">
        <f t="shared" si="0"/>
        <v>+</v>
      </c>
      <c r="I77" t="s">
        <v>157</v>
      </c>
      <c r="J77" s="80">
        <f>6pf!I404</f>
        <v>1620.7</v>
      </c>
      <c r="K77" t="s">
        <v>28</v>
      </c>
      <c r="L77" t="s">
        <v>158</v>
      </c>
      <c r="M77" s="80">
        <f>SUM(6pf!I405:I408)</f>
        <v>1620.6999999999998</v>
      </c>
      <c r="N77" s="1" t="str">
        <f t="shared" si="1"/>
        <v>+</v>
      </c>
    </row>
    <row r="78" spans="2:14" ht="12.75">
      <c r="B78" t="s">
        <v>159</v>
      </c>
      <c r="C78">
        <f>6pf!C409</f>
        <v>183</v>
      </c>
      <c r="D78" t="s">
        <v>28</v>
      </c>
      <c r="E78" t="s">
        <v>160</v>
      </c>
      <c r="F78">
        <f>SUM(6pf!C410:C414)</f>
        <v>183</v>
      </c>
      <c r="G78" s="1" t="str">
        <f t="shared" si="0"/>
        <v>+</v>
      </c>
      <c r="I78" t="s">
        <v>159</v>
      </c>
      <c r="J78" s="80">
        <f>6pf!I409</f>
        <v>511.6</v>
      </c>
      <c r="K78" t="s">
        <v>28</v>
      </c>
      <c r="L78" t="s">
        <v>160</v>
      </c>
      <c r="M78" s="80">
        <f>SUM(6pf!I410:I414)</f>
        <v>511.59999999999997</v>
      </c>
      <c r="N78" s="1" t="str">
        <f t="shared" si="1"/>
        <v>+</v>
      </c>
    </row>
    <row r="79" spans="2:14" ht="12.75">
      <c r="B79" t="s">
        <v>161</v>
      </c>
      <c r="C79">
        <f>6pf!C415</f>
        <v>2</v>
      </c>
      <c r="D79" t="s">
        <v>28</v>
      </c>
      <c r="E79" t="s">
        <v>162</v>
      </c>
      <c r="F79">
        <f>SUM(6pf!C416:C419)</f>
        <v>2</v>
      </c>
      <c r="G79" s="1" t="str">
        <f t="shared" si="0"/>
        <v>+</v>
      </c>
      <c r="I79" t="s">
        <v>161</v>
      </c>
      <c r="J79" s="80">
        <f>6pf!I415</f>
        <v>4.5</v>
      </c>
      <c r="K79" t="s">
        <v>28</v>
      </c>
      <c r="L79" t="s">
        <v>162</v>
      </c>
      <c r="M79" s="80">
        <f>SUM(6pf!I416:I419)</f>
        <v>4.5</v>
      </c>
      <c r="N79" s="1" t="str">
        <f t="shared" si="1"/>
        <v>+</v>
      </c>
    </row>
    <row r="80" spans="2:14" ht="12.75">
      <c r="B80" t="s">
        <v>163</v>
      </c>
      <c r="C80">
        <f>6pf!C420</f>
        <v>19</v>
      </c>
      <c r="D80" t="s">
        <v>28</v>
      </c>
      <c r="E80" t="s">
        <v>164</v>
      </c>
      <c r="F80">
        <f>SUM(6pf!C421:C424)</f>
        <v>19</v>
      </c>
      <c r="G80" s="1" t="str">
        <f t="shared" si="0"/>
        <v>+</v>
      </c>
      <c r="I80" t="s">
        <v>163</v>
      </c>
      <c r="J80" s="80">
        <f>6pf!I420</f>
        <v>97.7</v>
      </c>
      <c r="K80" t="s">
        <v>28</v>
      </c>
      <c r="L80" t="s">
        <v>164</v>
      </c>
      <c r="M80" s="80">
        <f>SUM(6pf!I421:I424)</f>
        <v>97.7</v>
      </c>
      <c r="N80" s="1" t="str">
        <f t="shared" si="1"/>
        <v>+</v>
      </c>
    </row>
    <row r="81" spans="2:14" ht="12.75">
      <c r="B81" t="s">
        <v>165</v>
      </c>
      <c r="C81">
        <f>6pf!C426</f>
        <v>13281</v>
      </c>
      <c r="D81" t="s">
        <v>166</v>
      </c>
      <c r="E81" t="s">
        <v>167</v>
      </c>
      <c r="F81">
        <f>6pf!C427+6pf!C451+6pf!C452+6pf!C453</f>
        <v>18523</v>
      </c>
      <c r="G81" s="1" t="str">
        <f>IF(C81&lt;=F81,"+","-")</f>
        <v>+</v>
      </c>
      <c r="I81" t="s">
        <v>165</v>
      </c>
      <c r="J81" s="80">
        <f>6pf!I426</f>
        <v>54264.6</v>
      </c>
      <c r="K81" t="s">
        <v>166</v>
      </c>
      <c r="L81" t="s">
        <v>167</v>
      </c>
      <c r="M81" s="80">
        <f>6pf!I427+6pf!I451+6pf!I452+6pf!I453</f>
        <v>89874</v>
      </c>
      <c r="N81" s="1" t="str">
        <f>IF(J81&lt;=M81,"+","-")</f>
        <v>+</v>
      </c>
    </row>
    <row r="82" spans="2:14" ht="12.75">
      <c r="B82" t="s">
        <v>168</v>
      </c>
      <c r="C82">
        <f>6pf!C427</f>
        <v>13854</v>
      </c>
      <c r="D82" t="s">
        <v>28</v>
      </c>
      <c r="E82" t="s">
        <v>169</v>
      </c>
      <c r="F82">
        <f>6pf!C428+6pf!C438+6pf!C450</f>
        <v>13854</v>
      </c>
      <c r="G82" s="1" t="str">
        <f aca="true" t="shared" si="2" ref="G82:G87">IF(C82=F82,"+","-")</f>
        <v>+</v>
      </c>
      <c r="I82" t="s">
        <v>168</v>
      </c>
      <c r="J82" s="80">
        <f>6pf!I427</f>
        <v>69466.1</v>
      </c>
      <c r="K82" t="s">
        <v>28</v>
      </c>
      <c r="L82" t="s">
        <v>169</v>
      </c>
      <c r="M82" s="80">
        <f>6pf!I428+6pf!I438+6pf!I450</f>
        <v>69466.1</v>
      </c>
      <c r="N82" s="1" t="str">
        <f aca="true" t="shared" si="3" ref="N82:N87">IF(J82=M82,"+","-")</f>
        <v>+</v>
      </c>
    </row>
    <row r="83" spans="2:14" ht="12.75">
      <c r="B83" t="s">
        <v>170</v>
      </c>
      <c r="C83">
        <f>6pf!C428</f>
        <v>3157</v>
      </c>
      <c r="D83" t="s">
        <v>28</v>
      </c>
      <c r="E83" t="s">
        <v>171</v>
      </c>
      <c r="F83" s="83">
        <f>SUM(6pf!C429:C431)</f>
        <v>3157</v>
      </c>
      <c r="G83" s="1" t="str">
        <f t="shared" si="2"/>
        <v>+</v>
      </c>
      <c r="I83" t="s">
        <v>170</v>
      </c>
      <c r="J83" s="80">
        <f>6pf!I428</f>
        <v>27029.9</v>
      </c>
      <c r="K83" t="s">
        <v>28</v>
      </c>
      <c r="L83" t="s">
        <v>171</v>
      </c>
      <c r="M83" s="83">
        <f>SUM(6pf!I429:I431)</f>
        <v>27029.9</v>
      </c>
      <c r="N83" s="1" t="str">
        <f t="shared" si="3"/>
        <v>+</v>
      </c>
    </row>
    <row r="84" spans="2:14" ht="12.75">
      <c r="B84" t="s">
        <v>172</v>
      </c>
      <c r="C84">
        <f>6pf!C432</f>
        <v>1538</v>
      </c>
      <c r="D84" t="s">
        <v>28</v>
      </c>
      <c r="E84" t="s">
        <v>173</v>
      </c>
      <c r="F84">
        <f>SUM(6pf!C433:C435)</f>
        <v>1538</v>
      </c>
      <c r="G84" s="1" t="str">
        <f t="shared" si="2"/>
        <v>+</v>
      </c>
      <c r="I84" t="s">
        <v>172</v>
      </c>
      <c r="J84" s="80">
        <f>6pf!I432</f>
        <v>13795.9</v>
      </c>
      <c r="K84" t="s">
        <v>28</v>
      </c>
      <c r="L84" t="s">
        <v>173</v>
      </c>
      <c r="M84" s="80">
        <f>SUM(6pf!I433:I435)</f>
        <v>13795.9</v>
      </c>
      <c r="N84" s="1" t="str">
        <f t="shared" si="3"/>
        <v>+</v>
      </c>
    </row>
    <row r="85" spans="2:14" ht="12.75">
      <c r="B85" t="s">
        <v>174</v>
      </c>
      <c r="C85">
        <f>6pf!C440</f>
        <v>5211</v>
      </c>
      <c r="D85" t="s">
        <v>28</v>
      </c>
      <c r="E85" t="s">
        <v>175</v>
      </c>
      <c r="F85">
        <f>SUM(6pf!C441:C444)</f>
        <v>5211</v>
      </c>
      <c r="G85" s="1" t="str">
        <f t="shared" si="2"/>
        <v>+</v>
      </c>
      <c r="I85" t="s">
        <v>174</v>
      </c>
      <c r="J85" s="80">
        <f>6pf!I440</f>
        <v>36124.4</v>
      </c>
      <c r="K85" t="s">
        <v>28</v>
      </c>
      <c r="L85" t="s">
        <v>175</v>
      </c>
      <c r="M85" s="80">
        <f>SUM(6pf!I441:I444)</f>
        <v>36124.4</v>
      </c>
      <c r="N85" s="1" t="str">
        <f t="shared" si="3"/>
        <v>+</v>
      </c>
    </row>
    <row r="86" spans="2:14" ht="12.75">
      <c r="B86" t="s">
        <v>176</v>
      </c>
      <c r="C86">
        <f>6pf!C445</f>
        <v>3172</v>
      </c>
      <c r="D86" t="s">
        <v>28</v>
      </c>
      <c r="E86" t="s">
        <v>177</v>
      </c>
      <c r="F86">
        <f>SUM(6pf!C446:C449)</f>
        <v>3172</v>
      </c>
      <c r="G86" s="1" t="str">
        <f t="shared" si="2"/>
        <v>+</v>
      </c>
      <c r="I86" t="s">
        <v>176</v>
      </c>
      <c r="J86" s="80">
        <f>6pf!I445</f>
        <v>21766.3</v>
      </c>
      <c r="K86" t="s">
        <v>28</v>
      </c>
      <c r="L86" t="s">
        <v>177</v>
      </c>
      <c r="M86" s="80">
        <f>SUM(6pf!I446:I449)</f>
        <v>21766.3</v>
      </c>
      <c r="N86" s="1" t="str">
        <f t="shared" si="3"/>
        <v>+</v>
      </c>
    </row>
    <row r="87" spans="2:14" ht="12.75">
      <c r="B87" t="s">
        <v>178</v>
      </c>
      <c r="C87">
        <f>6pf!C476</f>
        <v>37</v>
      </c>
      <c r="D87" t="s">
        <v>28</v>
      </c>
      <c r="E87" t="s">
        <v>179</v>
      </c>
      <c r="F87">
        <f>6pf!C477+6pf!C478</f>
        <v>37</v>
      </c>
      <c r="G87" s="1" t="str">
        <f t="shared" si="2"/>
        <v>+</v>
      </c>
      <c r="I87" t="s">
        <v>178</v>
      </c>
      <c r="J87" s="80">
        <f>6pf!I476</f>
        <v>183.3</v>
      </c>
      <c r="K87" t="s">
        <v>28</v>
      </c>
      <c r="L87" t="s">
        <v>179</v>
      </c>
      <c r="M87" s="80">
        <f>6pf!I477+6pf!I478</f>
        <v>183.3</v>
      </c>
      <c r="N87" s="1" t="str">
        <f t="shared" si="3"/>
        <v>+</v>
      </c>
    </row>
    <row r="88" spans="2:14" ht="12.75">
      <c r="B88" t="s">
        <v>180</v>
      </c>
      <c r="C88">
        <f>6pf!C480</f>
        <v>85</v>
      </c>
      <c r="D88" t="s">
        <v>166</v>
      </c>
      <c r="E88" t="s">
        <v>181</v>
      </c>
      <c r="F88">
        <f>6pf!C481+6pf!C482+6pf!C486+6pf!C489+6pf!C490</f>
        <v>85</v>
      </c>
      <c r="G88" s="1" t="str">
        <f>IF(C88&lt;=F88,"+","-")</f>
        <v>+</v>
      </c>
      <c r="I88" t="s">
        <v>180</v>
      </c>
      <c r="J88" s="80">
        <f>6pf!I480</f>
        <v>347</v>
      </c>
      <c r="K88" t="s">
        <v>166</v>
      </c>
      <c r="L88" t="s">
        <v>181</v>
      </c>
      <c r="M88" s="80">
        <f>6pf!I481+6pf!I482+6pf!I486+6pf!I489+6pf!I490</f>
        <v>347</v>
      </c>
      <c r="N88" s="1" t="str">
        <f>IF(J88&lt;=M88,"+","-")</f>
        <v>+</v>
      </c>
    </row>
    <row r="89" spans="2:14" ht="12.75">
      <c r="B89" t="s">
        <v>182</v>
      </c>
      <c r="C89">
        <f>6pf!C482</f>
        <v>1</v>
      </c>
      <c r="D89" t="s">
        <v>28</v>
      </c>
      <c r="E89" t="s">
        <v>183</v>
      </c>
      <c r="F89">
        <f>SUM(6pf!C483:C485)</f>
        <v>1</v>
      </c>
      <c r="G89" s="1" t="str">
        <f aca="true" t="shared" si="4" ref="G89:G113">IF(C89=F89,"+","-")</f>
        <v>+</v>
      </c>
      <c r="I89" t="s">
        <v>182</v>
      </c>
      <c r="J89" s="80">
        <f>6pf!I482</f>
        <v>5.6</v>
      </c>
      <c r="K89" t="s">
        <v>28</v>
      </c>
      <c r="L89" t="s">
        <v>183</v>
      </c>
      <c r="M89" s="80">
        <f>SUM(6pf!I483:I485)</f>
        <v>5.6</v>
      </c>
      <c r="N89" s="1" t="str">
        <f aca="true" t="shared" si="5" ref="N89:N113">IF(J89=M89,"+","-")</f>
        <v>+</v>
      </c>
    </row>
    <row r="90" spans="2:14" ht="12.75">
      <c r="B90" t="s">
        <v>184</v>
      </c>
      <c r="C90">
        <f>6pf!C486</f>
        <v>70</v>
      </c>
      <c r="D90" t="s">
        <v>28</v>
      </c>
      <c r="E90" t="s">
        <v>185</v>
      </c>
      <c r="F90">
        <f>6pf!C487+6pf!C488</f>
        <v>70</v>
      </c>
      <c r="G90" s="1" t="str">
        <f t="shared" si="4"/>
        <v>+</v>
      </c>
      <c r="I90" t="s">
        <v>184</v>
      </c>
      <c r="J90" s="80">
        <f>6pf!I486</f>
        <v>288.7</v>
      </c>
      <c r="K90" t="s">
        <v>28</v>
      </c>
      <c r="L90" t="s">
        <v>185</v>
      </c>
      <c r="M90" s="80">
        <f>6pf!I487+6pf!I488</f>
        <v>288.7</v>
      </c>
      <c r="N90" s="1" t="str">
        <f t="shared" si="5"/>
        <v>+</v>
      </c>
    </row>
    <row r="91" spans="2:14" ht="12.75">
      <c r="B91" t="s">
        <v>186</v>
      </c>
      <c r="C91">
        <f>6pf!C492</f>
        <v>747</v>
      </c>
      <c r="D91" t="s">
        <v>28</v>
      </c>
      <c r="E91" t="s">
        <v>187</v>
      </c>
      <c r="F91">
        <f>6pf!C493+6pf!C497</f>
        <v>747</v>
      </c>
      <c r="G91" s="1" t="str">
        <f t="shared" si="4"/>
        <v>+</v>
      </c>
      <c r="I91" t="s">
        <v>186</v>
      </c>
      <c r="J91" s="80">
        <f>6pf!I492</f>
        <v>7461.1</v>
      </c>
      <c r="K91" t="s">
        <v>28</v>
      </c>
      <c r="L91" t="s">
        <v>187</v>
      </c>
      <c r="M91" s="80">
        <f>6pf!I493+6pf!I497</f>
        <v>7461.1</v>
      </c>
      <c r="N91" s="1" t="str">
        <f t="shared" si="5"/>
        <v>+</v>
      </c>
    </row>
    <row r="92" spans="2:14" ht="12.75">
      <c r="B92" t="s">
        <v>188</v>
      </c>
      <c r="C92">
        <f>6pf!C493</f>
        <v>747</v>
      </c>
      <c r="D92" t="s">
        <v>28</v>
      </c>
      <c r="E92" t="s">
        <v>189</v>
      </c>
      <c r="F92">
        <f>SUM(6pf!C494:C496)</f>
        <v>747</v>
      </c>
      <c r="G92" s="1" t="str">
        <f t="shared" si="4"/>
        <v>+</v>
      </c>
      <c r="I92" t="s">
        <v>188</v>
      </c>
      <c r="J92" s="80">
        <f>6pf!I493</f>
        <v>7461.1</v>
      </c>
      <c r="K92" t="s">
        <v>28</v>
      </c>
      <c r="L92" t="s">
        <v>189</v>
      </c>
      <c r="M92" s="80">
        <f>SUM(6pf!I494:I496)</f>
        <v>7461.1</v>
      </c>
      <c r="N92" s="1" t="str">
        <f t="shared" si="5"/>
        <v>+</v>
      </c>
    </row>
    <row r="93" spans="2:14" ht="12.75">
      <c r="B93" t="s">
        <v>190</v>
      </c>
      <c r="C93">
        <f>6pf!C497</f>
        <v>0</v>
      </c>
      <c r="D93" t="s">
        <v>28</v>
      </c>
      <c r="E93" t="s">
        <v>191</v>
      </c>
      <c r="F93">
        <f>SUM(6pf!C498:C499)</f>
        <v>0</v>
      </c>
      <c r="G93" s="1" t="str">
        <f t="shared" si="4"/>
        <v>+</v>
      </c>
      <c r="I93" t="s">
        <v>190</v>
      </c>
      <c r="J93" s="80">
        <f>6pf!I497</f>
        <v>0</v>
      </c>
      <c r="K93" t="s">
        <v>28</v>
      </c>
      <c r="L93" t="s">
        <v>191</v>
      </c>
      <c r="M93" s="80">
        <f>SUM(6pf!I498:I499)</f>
        <v>0</v>
      </c>
      <c r="N93" s="1" t="str">
        <f t="shared" si="5"/>
        <v>+</v>
      </c>
    </row>
    <row r="94" spans="2:14" ht="12.75">
      <c r="B94" t="s">
        <v>192</v>
      </c>
      <c r="C94">
        <f>6pf!C501</f>
        <v>11847</v>
      </c>
      <c r="D94" t="s">
        <v>28</v>
      </c>
      <c r="E94" t="s">
        <v>193</v>
      </c>
      <c r="F94">
        <f>SUM(6pf!C502:C506)</f>
        <v>11847</v>
      </c>
      <c r="G94" s="1" t="str">
        <f t="shared" si="4"/>
        <v>+</v>
      </c>
      <c r="I94" t="s">
        <v>192</v>
      </c>
      <c r="J94" s="80">
        <f>6pf!I501</f>
        <v>54530</v>
      </c>
      <c r="K94" t="s">
        <v>28</v>
      </c>
      <c r="L94" t="s">
        <v>193</v>
      </c>
      <c r="M94" s="80">
        <f>SUM(6pf!I502:I506)</f>
        <v>54530</v>
      </c>
      <c r="N94" s="1" t="str">
        <f t="shared" si="5"/>
        <v>+</v>
      </c>
    </row>
    <row r="95" spans="2:14" ht="12.75">
      <c r="B95" t="s">
        <v>192</v>
      </c>
      <c r="C95">
        <f>6pf!C501</f>
        <v>11847</v>
      </c>
      <c r="D95" t="s">
        <v>28</v>
      </c>
      <c r="E95" t="s">
        <v>194</v>
      </c>
      <c r="F95">
        <f>SUM(6pf!C507:C515)</f>
        <v>11847</v>
      </c>
      <c r="G95" s="1" t="str">
        <f t="shared" si="4"/>
        <v>+</v>
      </c>
      <c r="I95" t="s">
        <v>192</v>
      </c>
      <c r="J95" s="80">
        <f>6pf!I501</f>
        <v>54530</v>
      </c>
      <c r="K95" t="s">
        <v>28</v>
      </c>
      <c r="L95" t="s">
        <v>194</v>
      </c>
      <c r="M95" s="80">
        <f>SUM(6pf!I507:I515)</f>
        <v>54530</v>
      </c>
      <c r="N95" s="1" t="str">
        <f t="shared" si="5"/>
        <v>+</v>
      </c>
    </row>
    <row r="96" spans="2:14" ht="12.75">
      <c r="B96" t="s">
        <v>195</v>
      </c>
      <c r="C96">
        <f>6pf!C524</f>
        <v>1</v>
      </c>
      <c r="D96" t="s">
        <v>28</v>
      </c>
      <c r="E96" t="s">
        <v>196</v>
      </c>
      <c r="F96">
        <f>SUM(6pf!C525:C527)</f>
        <v>1</v>
      </c>
      <c r="G96" s="1" t="str">
        <f t="shared" si="4"/>
        <v>+</v>
      </c>
      <c r="I96" t="s">
        <v>195</v>
      </c>
      <c r="J96" s="80">
        <f>6pf!I524</f>
        <v>7.3</v>
      </c>
      <c r="K96" t="s">
        <v>28</v>
      </c>
      <c r="L96" t="s">
        <v>196</v>
      </c>
      <c r="M96" s="80">
        <f>SUM(6pf!I525:I527)</f>
        <v>7.3</v>
      </c>
      <c r="N96" s="1" t="str">
        <f t="shared" si="5"/>
        <v>+</v>
      </c>
    </row>
    <row r="97" spans="2:14" ht="12.75">
      <c r="B97" t="s">
        <v>197</v>
      </c>
      <c r="C97">
        <f>6pf!C533</f>
        <v>1354</v>
      </c>
      <c r="D97" t="s">
        <v>28</v>
      </c>
      <c r="E97" t="s">
        <v>198</v>
      </c>
      <c r="F97">
        <f>6pf!C534+6pf!C541</f>
        <v>1354</v>
      </c>
      <c r="G97" s="1" t="str">
        <f t="shared" si="4"/>
        <v>+</v>
      </c>
      <c r="I97" t="s">
        <v>197</v>
      </c>
      <c r="J97" s="80">
        <f>6pf!I533</f>
        <v>10864.3</v>
      </c>
      <c r="K97" t="s">
        <v>28</v>
      </c>
      <c r="L97" t="s">
        <v>198</v>
      </c>
      <c r="M97" s="80">
        <f>6pf!I534+6pf!I541</f>
        <v>10864.3</v>
      </c>
      <c r="N97" s="1" t="str">
        <f t="shared" si="5"/>
        <v>+</v>
      </c>
    </row>
    <row r="98" spans="2:14" ht="12.75">
      <c r="B98" t="s">
        <v>199</v>
      </c>
      <c r="C98">
        <f>6pf!C534</f>
        <v>1207</v>
      </c>
      <c r="D98" t="s">
        <v>28</v>
      </c>
      <c r="E98" t="s">
        <v>200</v>
      </c>
      <c r="F98">
        <f>6pf!C535+6pf!C537+6pf!C539</f>
        <v>1207</v>
      </c>
      <c r="G98" s="1" t="str">
        <f t="shared" si="4"/>
        <v>+</v>
      </c>
      <c r="I98" t="s">
        <v>199</v>
      </c>
      <c r="J98" s="80">
        <f>6pf!I534</f>
        <v>9515.5</v>
      </c>
      <c r="K98" t="s">
        <v>28</v>
      </c>
      <c r="L98" t="s">
        <v>200</v>
      </c>
      <c r="M98" s="80">
        <f>6pf!I535+6pf!I537+6pf!I539</f>
        <v>9515.5</v>
      </c>
      <c r="N98" s="1" t="str">
        <f t="shared" si="5"/>
        <v>+</v>
      </c>
    </row>
    <row r="99" spans="2:14" ht="12.75">
      <c r="B99" t="s">
        <v>201</v>
      </c>
      <c r="C99">
        <f>6pf!C541</f>
        <v>147</v>
      </c>
      <c r="D99" t="s">
        <v>28</v>
      </c>
      <c r="E99" t="s">
        <v>202</v>
      </c>
      <c r="F99">
        <f>SUM(6pf!C542:C544)</f>
        <v>147</v>
      </c>
      <c r="G99" s="1" t="str">
        <f t="shared" si="4"/>
        <v>+</v>
      </c>
      <c r="I99" t="s">
        <v>201</v>
      </c>
      <c r="J99" s="80">
        <f>6pf!I541</f>
        <v>1348.8</v>
      </c>
      <c r="K99" t="s">
        <v>28</v>
      </c>
      <c r="L99" t="s">
        <v>202</v>
      </c>
      <c r="M99" s="80">
        <f>SUM(6pf!I542:I544)</f>
        <v>1348.8</v>
      </c>
      <c r="N99" s="1" t="str">
        <f t="shared" si="5"/>
        <v>+</v>
      </c>
    </row>
    <row r="100" spans="2:14" ht="12.75">
      <c r="B100" t="s">
        <v>203</v>
      </c>
      <c r="C100">
        <f>6pf!C545</f>
        <v>419</v>
      </c>
      <c r="D100" t="s">
        <v>28</v>
      </c>
      <c r="E100" t="s">
        <v>204</v>
      </c>
      <c r="F100">
        <f>6pf!C546+6pf!C550</f>
        <v>419</v>
      </c>
      <c r="G100" s="1" t="str">
        <f t="shared" si="4"/>
        <v>+</v>
      </c>
      <c r="I100" t="s">
        <v>203</v>
      </c>
      <c r="J100" s="80">
        <f>6pf!I545</f>
        <v>3393.2</v>
      </c>
      <c r="K100" t="s">
        <v>28</v>
      </c>
      <c r="L100" t="s">
        <v>204</v>
      </c>
      <c r="M100" s="80">
        <f>6pf!I546+6pf!I550</f>
        <v>3393.2</v>
      </c>
      <c r="N100" s="1" t="str">
        <f t="shared" si="5"/>
        <v>+</v>
      </c>
    </row>
    <row r="101" spans="2:14" ht="12.75">
      <c r="B101" t="s">
        <v>205</v>
      </c>
      <c r="C101">
        <f>6pf!C546</f>
        <v>360</v>
      </c>
      <c r="D101" t="s">
        <v>28</v>
      </c>
      <c r="E101" t="s">
        <v>206</v>
      </c>
      <c r="F101">
        <f>SUM(6pf!C547:C549)</f>
        <v>360</v>
      </c>
      <c r="G101" s="1" t="str">
        <f t="shared" si="4"/>
        <v>+</v>
      </c>
      <c r="I101" t="s">
        <v>205</v>
      </c>
      <c r="J101" s="80">
        <f>6pf!I546</f>
        <v>2829.1</v>
      </c>
      <c r="K101" t="s">
        <v>28</v>
      </c>
      <c r="L101" t="s">
        <v>206</v>
      </c>
      <c r="M101" s="80">
        <f>SUM(6pf!I547:I549)</f>
        <v>2829.1</v>
      </c>
      <c r="N101" s="1" t="str">
        <f t="shared" si="5"/>
        <v>+</v>
      </c>
    </row>
    <row r="102" spans="2:14" ht="12.75">
      <c r="B102" t="s">
        <v>207</v>
      </c>
      <c r="C102">
        <f>6pf!C550</f>
        <v>59</v>
      </c>
      <c r="D102" t="s">
        <v>28</v>
      </c>
      <c r="E102" t="s">
        <v>208</v>
      </c>
      <c r="F102">
        <f>SUM(6pf!C551:C553)</f>
        <v>59</v>
      </c>
      <c r="G102" s="1" t="str">
        <f t="shared" si="4"/>
        <v>+</v>
      </c>
      <c r="I102" t="s">
        <v>207</v>
      </c>
      <c r="J102" s="80">
        <f>6pf!I550</f>
        <v>564.1</v>
      </c>
      <c r="K102" t="s">
        <v>28</v>
      </c>
      <c r="L102" t="s">
        <v>208</v>
      </c>
      <c r="M102" s="80">
        <f>SUM(6pf!I551:I553)</f>
        <v>564.0999999999999</v>
      </c>
      <c r="N102" s="1" t="str">
        <f t="shared" si="5"/>
        <v>+</v>
      </c>
    </row>
    <row r="103" spans="2:14" ht="12.75">
      <c r="B103" t="s">
        <v>209</v>
      </c>
      <c r="C103">
        <f>6pf!C554</f>
        <v>1751</v>
      </c>
      <c r="D103" t="s">
        <v>28</v>
      </c>
      <c r="E103" t="s">
        <v>210</v>
      </c>
      <c r="F103">
        <f>6pf!C555+6pf!C560</f>
        <v>1751</v>
      </c>
      <c r="G103" s="1" t="str">
        <f t="shared" si="4"/>
        <v>+</v>
      </c>
      <c r="I103" t="s">
        <v>209</v>
      </c>
      <c r="J103" s="80">
        <f>6pf!I554</f>
        <v>5073.4</v>
      </c>
      <c r="K103" t="s">
        <v>28</v>
      </c>
      <c r="L103" t="s">
        <v>210</v>
      </c>
      <c r="M103" s="80">
        <f>6pf!I555+6pf!I560</f>
        <v>5073.4</v>
      </c>
      <c r="N103" s="1" t="str">
        <f t="shared" si="5"/>
        <v>+</v>
      </c>
    </row>
    <row r="104" spans="2:14" ht="12.75">
      <c r="B104" t="s">
        <v>211</v>
      </c>
      <c r="C104">
        <f>6pf!C555</f>
        <v>993</v>
      </c>
      <c r="D104" t="s">
        <v>28</v>
      </c>
      <c r="E104" t="s">
        <v>212</v>
      </c>
      <c r="F104">
        <f>SUM(6pf!C556:C559)</f>
        <v>993</v>
      </c>
      <c r="G104" s="1" t="str">
        <f t="shared" si="4"/>
        <v>+</v>
      </c>
      <c r="I104" t="s">
        <v>211</v>
      </c>
      <c r="J104" s="80">
        <f>6pf!I555</f>
        <v>2369.3</v>
      </c>
      <c r="K104" t="s">
        <v>28</v>
      </c>
      <c r="L104" t="s">
        <v>212</v>
      </c>
      <c r="M104" s="80">
        <f>SUM(6pf!I556:I559)</f>
        <v>2369.3</v>
      </c>
      <c r="N104" s="1" t="str">
        <f t="shared" si="5"/>
        <v>+</v>
      </c>
    </row>
    <row r="105" spans="2:14" ht="12.75">
      <c r="B105" t="s">
        <v>213</v>
      </c>
      <c r="C105">
        <f>6pf!C560</f>
        <v>758</v>
      </c>
      <c r="D105" t="s">
        <v>28</v>
      </c>
      <c r="E105" t="s">
        <v>214</v>
      </c>
      <c r="F105">
        <f>SUM(6pf!C561:C563)</f>
        <v>758</v>
      </c>
      <c r="G105" s="1" t="str">
        <f t="shared" si="4"/>
        <v>+</v>
      </c>
      <c r="I105" t="s">
        <v>213</v>
      </c>
      <c r="J105" s="80">
        <f>6pf!I560</f>
        <v>2704.1</v>
      </c>
      <c r="K105" t="s">
        <v>28</v>
      </c>
      <c r="L105" t="s">
        <v>214</v>
      </c>
      <c r="M105" s="80">
        <f>SUM(6pf!I561:I563)</f>
        <v>2704.1</v>
      </c>
      <c r="N105" s="1" t="str">
        <f t="shared" si="5"/>
        <v>+</v>
      </c>
    </row>
    <row r="106" spans="2:14" ht="12.75">
      <c r="B106" t="s">
        <v>215</v>
      </c>
      <c r="C106">
        <f>6pf!C564</f>
        <v>257</v>
      </c>
      <c r="D106" t="s">
        <v>28</v>
      </c>
      <c r="E106" t="s">
        <v>216</v>
      </c>
      <c r="F106">
        <f>6pf!C565+6pf!C568</f>
        <v>257</v>
      </c>
      <c r="G106" s="1" t="str">
        <f t="shared" si="4"/>
        <v>+</v>
      </c>
      <c r="I106" t="s">
        <v>215</v>
      </c>
      <c r="J106" s="80">
        <f>6pf!I564</f>
        <v>1187.7</v>
      </c>
      <c r="K106" t="s">
        <v>28</v>
      </c>
      <c r="L106" t="s">
        <v>216</v>
      </c>
      <c r="M106" s="80">
        <f>6pf!I565+6pf!I568</f>
        <v>1187.7</v>
      </c>
      <c r="N106" s="1" t="str">
        <f t="shared" si="5"/>
        <v>+</v>
      </c>
    </row>
    <row r="107" spans="2:14" ht="12.75">
      <c r="B107" t="s">
        <v>217</v>
      </c>
      <c r="C107">
        <f>6pf!C565</f>
        <v>189</v>
      </c>
      <c r="D107" t="s">
        <v>28</v>
      </c>
      <c r="E107" t="s">
        <v>218</v>
      </c>
      <c r="F107">
        <f>6pf!C566+6pf!C567</f>
        <v>189</v>
      </c>
      <c r="G107" s="1" t="str">
        <f t="shared" si="4"/>
        <v>+</v>
      </c>
      <c r="I107" t="s">
        <v>217</v>
      </c>
      <c r="J107" s="80">
        <f>6pf!I565</f>
        <v>948.1</v>
      </c>
      <c r="K107" t="s">
        <v>28</v>
      </c>
      <c r="L107" t="s">
        <v>218</v>
      </c>
      <c r="M107" s="80">
        <f>6pf!I566+6pf!I567</f>
        <v>948.0999999999999</v>
      </c>
      <c r="N107" s="1" t="str">
        <f t="shared" si="5"/>
        <v>+</v>
      </c>
    </row>
    <row r="108" spans="2:14" ht="12.75">
      <c r="B108" t="s">
        <v>219</v>
      </c>
      <c r="C108">
        <f>6pf!C568</f>
        <v>68</v>
      </c>
      <c r="D108" t="s">
        <v>28</v>
      </c>
      <c r="E108" t="s">
        <v>220</v>
      </c>
      <c r="F108">
        <f>6pf!C569+6pf!C570</f>
        <v>68</v>
      </c>
      <c r="G108" s="1" t="str">
        <f t="shared" si="4"/>
        <v>+</v>
      </c>
      <c r="I108" t="s">
        <v>219</v>
      </c>
      <c r="J108" s="80">
        <f>6pf!I568</f>
        <v>239.6</v>
      </c>
      <c r="K108" t="s">
        <v>28</v>
      </c>
      <c r="L108" t="s">
        <v>220</v>
      </c>
      <c r="M108" s="80">
        <f>6pf!I569+6pf!I570</f>
        <v>239.6</v>
      </c>
      <c r="N108" s="1" t="str">
        <f t="shared" si="5"/>
        <v>+</v>
      </c>
    </row>
    <row r="109" spans="2:14" ht="12.75">
      <c r="B109" t="s">
        <v>221</v>
      </c>
      <c r="C109">
        <f>6pf!C571</f>
        <v>108</v>
      </c>
      <c r="D109" t="s">
        <v>28</v>
      </c>
      <c r="E109" t="s">
        <v>222</v>
      </c>
      <c r="F109">
        <f>6pf!C572+6pf!C575</f>
        <v>108</v>
      </c>
      <c r="G109" s="1" t="str">
        <f t="shared" si="4"/>
        <v>+</v>
      </c>
      <c r="I109" t="s">
        <v>221</v>
      </c>
      <c r="J109" s="80">
        <f>6pf!I571</f>
        <v>515.9</v>
      </c>
      <c r="K109" t="s">
        <v>28</v>
      </c>
      <c r="L109" t="s">
        <v>222</v>
      </c>
      <c r="M109" s="80">
        <f>6pf!I572+6pf!I575</f>
        <v>515.9</v>
      </c>
      <c r="N109" s="1" t="str">
        <f t="shared" si="5"/>
        <v>+</v>
      </c>
    </row>
    <row r="110" spans="2:14" ht="12.75">
      <c r="B110" t="s">
        <v>223</v>
      </c>
      <c r="C110">
        <f>6pf!C572</f>
        <v>60</v>
      </c>
      <c r="D110" t="s">
        <v>28</v>
      </c>
      <c r="E110" t="s">
        <v>224</v>
      </c>
      <c r="F110">
        <f>6pf!C573+6pf!C574</f>
        <v>60</v>
      </c>
      <c r="G110" s="1" t="str">
        <f t="shared" si="4"/>
        <v>+</v>
      </c>
      <c r="I110" t="s">
        <v>223</v>
      </c>
      <c r="J110" s="80">
        <f>6pf!I572</f>
        <v>313.5</v>
      </c>
      <c r="K110" t="s">
        <v>28</v>
      </c>
      <c r="L110" t="s">
        <v>224</v>
      </c>
      <c r="M110" s="80">
        <f>6pf!I573+6pf!I574</f>
        <v>313.5</v>
      </c>
      <c r="N110" s="1" t="str">
        <f t="shared" si="5"/>
        <v>+</v>
      </c>
    </row>
    <row r="111" spans="2:14" ht="12.75">
      <c r="B111" t="s">
        <v>225</v>
      </c>
      <c r="C111">
        <f>6pf!C575</f>
        <v>48</v>
      </c>
      <c r="D111" t="s">
        <v>28</v>
      </c>
      <c r="E111" t="s">
        <v>226</v>
      </c>
      <c r="F111">
        <f>6pf!C576+6pf!C577</f>
        <v>48</v>
      </c>
      <c r="G111" s="1" t="str">
        <f t="shared" si="4"/>
        <v>+</v>
      </c>
      <c r="I111" t="s">
        <v>225</v>
      </c>
      <c r="J111" s="80">
        <f>6pf!I575</f>
        <v>202.4</v>
      </c>
      <c r="K111" t="s">
        <v>28</v>
      </c>
      <c r="L111" t="s">
        <v>226</v>
      </c>
      <c r="M111" s="80">
        <f>6pf!I576+6pf!I577</f>
        <v>202.4</v>
      </c>
      <c r="N111" s="1" t="str">
        <f t="shared" si="5"/>
        <v>+</v>
      </c>
    </row>
    <row r="112" spans="2:14" ht="12.75">
      <c r="B112" t="s">
        <v>227</v>
      </c>
      <c r="C112">
        <f>6pf!C578</f>
        <v>564</v>
      </c>
      <c r="D112" t="s">
        <v>28</v>
      </c>
      <c r="E112" t="s">
        <v>228</v>
      </c>
      <c r="F112">
        <f>6pf!C579+6pf!C580</f>
        <v>564</v>
      </c>
      <c r="G112" s="1" t="str">
        <f t="shared" si="4"/>
        <v>+</v>
      </c>
      <c r="I112" t="s">
        <v>227</v>
      </c>
      <c r="J112" s="80">
        <f>6pf!I578</f>
        <v>1594.7</v>
      </c>
      <c r="K112" t="s">
        <v>28</v>
      </c>
      <c r="L112" t="s">
        <v>228</v>
      </c>
      <c r="M112" s="80">
        <f>6pf!I579+6pf!I580</f>
        <v>1594.7</v>
      </c>
      <c r="N112" s="1" t="str">
        <f t="shared" si="5"/>
        <v>+</v>
      </c>
    </row>
    <row r="113" spans="2:14" ht="12.75">
      <c r="B113" t="s">
        <v>170</v>
      </c>
      <c r="C113">
        <f>6pf!C428</f>
        <v>3157</v>
      </c>
      <c r="D113" t="s">
        <v>28</v>
      </c>
      <c r="E113" t="s">
        <v>229</v>
      </c>
      <c r="F113">
        <f>6pf!C110+6pf!C135+6pf!C156+6pf!C181+6pf!C195+6pf!C225+6pf!C269+6pf!C278+6pf!C291+6pf!C300+6pf!C309+6pf!C319+6pf!C329+6pf!C338+6pf!C355+6pf!C371</f>
        <v>3157</v>
      </c>
      <c r="G113" s="1" t="str">
        <f t="shared" si="4"/>
        <v>+</v>
      </c>
      <c r="I113" t="s">
        <v>170</v>
      </c>
      <c r="J113" s="80">
        <f>6pf!I428</f>
        <v>27029.9</v>
      </c>
      <c r="K113" t="s">
        <v>28</v>
      </c>
      <c r="L113" t="s">
        <v>229</v>
      </c>
      <c r="M113" s="80">
        <f>6pf!I110+6pf!I135+6pf!I156+6pf!I181+6pf!I195+6pf!I225+6pf!I269+6pf!I278+6pf!I291+6pf!I300+6pf!I309+6pf!I319+6pf!I329+6pf!I338+6pf!I355+6pf!I371</f>
        <v>27029.9</v>
      </c>
      <c r="N113" s="1" t="str">
        <f t="shared" si="5"/>
        <v>+</v>
      </c>
    </row>
    <row r="114" spans="2:14" ht="12.75">
      <c r="B114" t="s">
        <v>174</v>
      </c>
      <c r="C114">
        <f>6pf!C440</f>
        <v>5211</v>
      </c>
      <c r="D114" t="s">
        <v>166</v>
      </c>
      <c r="E114" t="s">
        <v>230</v>
      </c>
      <c r="F114">
        <f>6pf!C438+6pf!C428</f>
        <v>5240</v>
      </c>
      <c r="G114" s="1" t="str">
        <f>IF(C114&lt;=F114,"+","-")</f>
        <v>+</v>
      </c>
      <c r="I114" t="s">
        <v>174</v>
      </c>
      <c r="J114" s="80">
        <f>6pf!I440</f>
        <v>36124.4</v>
      </c>
      <c r="K114" t="s">
        <v>166</v>
      </c>
      <c r="L114" t="s">
        <v>230</v>
      </c>
      <c r="M114" s="80">
        <f>6pf!I438+6pf!I428</f>
        <v>36438.600000000006</v>
      </c>
      <c r="N114" s="1" t="str">
        <f>IF(J114&lt;=M114,"+","-")</f>
        <v>+</v>
      </c>
    </row>
    <row r="115" spans="2:14" ht="12.75">
      <c r="B115" t="s">
        <v>231</v>
      </c>
      <c r="C115">
        <f>6pf!C529</f>
        <v>62940</v>
      </c>
      <c r="D115" t="s">
        <v>28</v>
      </c>
      <c r="E115" t="s">
        <v>232</v>
      </c>
      <c r="F115">
        <f>6pf!C114+6pf!C133+6pf!C139+6pf!C157+6pf!C182+6pf!C191+6pf!C203+6pf!C207+6pf!C208+6pf!C232+6pf!C268+6pf!C277+6pf!C290+6pf!C299+6pf!C308+6pf!C318+6pf!C328+6pf!C337+6pf!C359+6pf!C370+6pf!C428+6pf!C354-6pf!C371-6pf!C195</f>
        <v>62940</v>
      </c>
      <c r="G115" s="1" t="str">
        <f>IF(C115=F115,"+","-")</f>
        <v>+</v>
      </c>
      <c r="I115" t="s">
        <v>231</v>
      </c>
      <c r="J115" s="80">
        <f>6pf!I529</f>
        <v>183549.1</v>
      </c>
      <c r="K115" t="s">
        <v>28</v>
      </c>
      <c r="L115" t="s">
        <v>232</v>
      </c>
      <c r="M115" s="80">
        <f>6pf!I114+6pf!I133+6pf!I139+6pf!I157+6pf!I182+6pf!I191+6pf!I203+6pf!I207+6pf!I208+6pf!I232+6pf!I268+6pf!I277+6pf!I290+6pf!I299+6pf!I308+6pf!I318+6pf!I328+6pf!I337+6pf!I359+6pf!I370+6pf!I428+6pf!I354-6pf!I371-6pf!I195</f>
        <v>183549.1</v>
      </c>
      <c r="N115" s="1" t="str">
        <f>IF(J115=M115,"+","-")</f>
        <v>+</v>
      </c>
    </row>
    <row r="116" spans="2:14" ht="12.75">
      <c r="B116" t="s">
        <v>233</v>
      </c>
      <c r="C116">
        <f>6pf!C47</f>
        <v>21650</v>
      </c>
      <c r="D116" t="s">
        <v>28</v>
      </c>
      <c r="E116" t="s">
        <v>234</v>
      </c>
      <c r="F116">
        <f>6pf!C36+6pf!C40+6pf!C41+6pf!C42+6pf!C43+6pf!C44+6pf!C45+6pf!C46</f>
        <v>21650</v>
      </c>
      <c r="G116" s="1" t="str">
        <f>IF(C116=F116,"+","-")</f>
        <v>+</v>
      </c>
      <c r="I116" t="s">
        <v>233</v>
      </c>
      <c r="J116" s="80">
        <f>6pf!I47</f>
        <v>69245.8</v>
      </c>
      <c r="K116" t="s">
        <v>28</v>
      </c>
      <c r="L116" t="s">
        <v>234</v>
      </c>
      <c r="M116" s="80">
        <f>6pf!I36+6pf!I40+6pf!I41+6pf!I42+6pf!I43+6pf!I44+6pf!I45+6pf!I46</f>
        <v>69245.8</v>
      </c>
      <c r="N116" s="1" t="str">
        <f>IF(J116=M116,"+","-")</f>
        <v>+</v>
      </c>
    </row>
    <row r="117" spans="2:14" ht="12.75">
      <c r="B117" t="s">
        <v>235</v>
      </c>
      <c r="C117">
        <f>6pf!C240</f>
        <v>619</v>
      </c>
      <c r="D117" t="s">
        <v>28</v>
      </c>
      <c r="E117" t="s">
        <v>236</v>
      </c>
      <c r="F117">
        <f>6pf!C227+6pf!C229+6pf!C231+6pf!C236+6pf!C234+6pf!C238</f>
        <v>619</v>
      </c>
      <c r="G117" s="1" t="str">
        <f>IF(C117=F117,"+","-")</f>
        <v>+</v>
      </c>
      <c r="I117" t="s">
        <v>235</v>
      </c>
      <c r="J117" s="80">
        <f>6pf!I240</f>
        <v>3593.1</v>
      </c>
      <c r="K117" t="s">
        <v>28</v>
      </c>
      <c r="L117" t="s">
        <v>236</v>
      </c>
      <c r="M117" s="80">
        <f>6pf!I227+6pf!I229+6pf!I231+6pf!I236+6pf!I234+6pf!I238</f>
        <v>3593.1000000000004</v>
      </c>
      <c r="N117" s="1" t="str">
        <f>IF(J117=M117,"+","-")</f>
        <v>+</v>
      </c>
    </row>
    <row r="118" spans="2:14" ht="12.75">
      <c r="B118" t="s">
        <v>237</v>
      </c>
      <c r="C118">
        <f>6pf!C441</f>
        <v>333</v>
      </c>
      <c r="D118" t="s">
        <v>166</v>
      </c>
      <c r="E118">
        <v>367</v>
      </c>
      <c r="F118">
        <f>6pf!C429</f>
        <v>336</v>
      </c>
      <c r="G118" s="1" t="str">
        <f>IF(C118&lt;=F118,"+","-")</f>
        <v>+</v>
      </c>
      <c r="I118" t="s">
        <v>237</v>
      </c>
      <c r="J118" s="80">
        <f>6pf!I441</f>
        <v>4097.7</v>
      </c>
      <c r="K118" t="s">
        <v>166</v>
      </c>
      <c r="L118">
        <v>367</v>
      </c>
      <c r="M118" s="80">
        <f>6pf!I429</f>
        <v>4133.2</v>
      </c>
      <c r="N118" s="1" t="str">
        <f>IF(J118&lt;=M118,"+","-")</f>
        <v>+</v>
      </c>
    </row>
    <row r="119" spans="2:14" ht="12.75">
      <c r="B119" t="s">
        <v>238</v>
      </c>
      <c r="C119">
        <f>6pf!C442</f>
        <v>1045</v>
      </c>
      <c r="D119" t="s">
        <v>166</v>
      </c>
      <c r="E119">
        <v>368</v>
      </c>
      <c r="F119">
        <f>6pf!C430</f>
        <v>1059</v>
      </c>
      <c r="G119" s="1" t="str">
        <f>IF(C119&lt;=F119,"+","-")</f>
        <v>+</v>
      </c>
      <c r="I119" t="s">
        <v>238</v>
      </c>
      <c r="J119" s="80">
        <f>6pf!I442</f>
        <v>10533.6</v>
      </c>
      <c r="K119" t="s">
        <v>166</v>
      </c>
      <c r="L119">
        <v>368</v>
      </c>
      <c r="M119" s="80">
        <f>6pf!I430</f>
        <v>10714</v>
      </c>
      <c r="N119" s="1" t="str">
        <f>IF(J119&lt;=M119,"+","-")</f>
        <v>+</v>
      </c>
    </row>
    <row r="120" spans="2:14" ht="12.75">
      <c r="B120" t="s">
        <v>239</v>
      </c>
      <c r="C120">
        <f>6pf!C443</f>
        <v>1751</v>
      </c>
      <c r="D120" t="s">
        <v>166</v>
      </c>
      <c r="E120">
        <v>369</v>
      </c>
      <c r="F120">
        <f>6pf!C431</f>
        <v>1762</v>
      </c>
      <c r="G120" s="1" t="str">
        <f>IF(C120&lt;=F120,"+","-")</f>
        <v>+</v>
      </c>
      <c r="I120" t="s">
        <v>239</v>
      </c>
      <c r="J120" s="80">
        <f>6pf!I443</f>
        <v>12124.7</v>
      </c>
      <c r="K120" t="s">
        <v>166</v>
      </c>
      <c r="L120">
        <v>369</v>
      </c>
      <c r="M120" s="80">
        <f>6pf!I431</f>
        <v>12182.7</v>
      </c>
      <c r="N120" s="1" t="str">
        <f>IF(J120&lt;=M120,"+","-")</f>
        <v>+</v>
      </c>
    </row>
    <row r="121" spans="2:14" ht="12.75">
      <c r="B121" t="s">
        <v>240</v>
      </c>
      <c r="C121">
        <f>6pf!C444</f>
        <v>2082</v>
      </c>
      <c r="D121" t="s">
        <v>166</v>
      </c>
      <c r="E121">
        <v>376</v>
      </c>
      <c r="F121">
        <f>6pf!C438</f>
        <v>2083</v>
      </c>
      <c r="G121" s="1" t="str">
        <f>IF(C121&lt;=F121,"+","-")</f>
        <v>+</v>
      </c>
      <c r="I121" t="s">
        <v>240</v>
      </c>
      <c r="J121" s="80">
        <f>6pf!I444</f>
        <v>9368.4</v>
      </c>
      <c r="K121" t="s">
        <v>166</v>
      </c>
      <c r="L121">
        <v>376</v>
      </c>
      <c r="M121" s="80">
        <f>6pf!I438</f>
        <v>9408.7</v>
      </c>
      <c r="N121" s="1" t="str">
        <f>IF(J121&lt;=M121,"+","-")</f>
        <v>+</v>
      </c>
    </row>
    <row r="122" spans="2:14" ht="12.75">
      <c r="B122" t="s">
        <v>141</v>
      </c>
      <c r="C122">
        <f>6pf!C358</f>
        <v>2809</v>
      </c>
      <c r="D122" t="s">
        <v>28</v>
      </c>
      <c r="E122" t="s">
        <v>241</v>
      </c>
      <c r="F122">
        <f>6pf!C534+6pf!C546+6pf!C555+6pf!C565+6pf!C572</f>
        <v>2809</v>
      </c>
      <c r="G122" s="1" t="str">
        <f aca="true" t="shared" si="6" ref="G122:G129">IF(C122=F122,"+","-")</f>
        <v>+</v>
      </c>
      <c r="I122" t="s">
        <v>141</v>
      </c>
      <c r="J122" s="80">
        <f>6pf!I358</f>
        <v>15975.5</v>
      </c>
      <c r="K122" t="s">
        <v>28</v>
      </c>
      <c r="L122" t="s">
        <v>241</v>
      </c>
      <c r="M122" s="80">
        <f>6pf!I534+6pf!I546+6pf!I555+6pf!I565+6pf!I572</f>
        <v>15975.500000000002</v>
      </c>
      <c r="N122" s="1" t="str">
        <f aca="true" t="shared" si="7" ref="N122:N129">IF(J122=M122,"+","-")</f>
        <v>+</v>
      </c>
    </row>
    <row r="123" spans="2:14" ht="12.75">
      <c r="B123" t="s">
        <v>242</v>
      </c>
      <c r="C123">
        <f>6pf!C359+6pf!C370</f>
        <v>2560</v>
      </c>
      <c r="D123" t="s">
        <v>28</v>
      </c>
      <c r="E123" t="s">
        <v>243</v>
      </c>
      <c r="F123">
        <f>6pf!C534+6pf!C546+6pf!C555</f>
        <v>2560</v>
      </c>
      <c r="G123" s="1" t="str">
        <f t="shared" si="6"/>
        <v>+</v>
      </c>
      <c r="I123" t="s">
        <v>242</v>
      </c>
      <c r="J123" s="80">
        <f>6pf!I359+6pf!I370</f>
        <v>14713.9</v>
      </c>
      <c r="K123" t="s">
        <v>28</v>
      </c>
      <c r="L123" t="s">
        <v>243</v>
      </c>
      <c r="M123" s="80">
        <f>6pf!I534+6pf!I546+6pf!I555</f>
        <v>14713.900000000001</v>
      </c>
      <c r="N123" s="1" t="str">
        <f t="shared" si="7"/>
        <v>+</v>
      </c>
    </row>
    <row r="124" spans="2:14" ht="12.75">
      <c r="B124" t="s">
        <v>244</v>
      </c>
      <c r="C124">
        <f>6pf!C361</f>
        <v>154</v>
      </c>
      <c r="D124" t="s">
        <v>28</v>
      </c>
      <c r="E124" t="s">
        <v>245</v>
      </c>
      <c r="F124">
        <f>6pf!C535+6pf!C547+6pf!C556</f>
        <v>154</v>
      </c>
      <c r="G124" s="1" t="str">
        <f t="shared" si="6"/>
        <v>+</v>
      </c>
      <c r="I124" t="s">
        <v>244</v>
      </c>
      <c r="J124" s="80">
        <f>6pf!I361</f>
        <v>1167.2</v>
      </c>
      <c r="K124" t="s">
        <v>28</v>
      </c>
      <c r="L124" t="s">
        <v>245</v>
      </c>
      <c r="M124" s="80">
        <f>6pf!I535+6pf!I547+6pf!I556</f>
        <v>1167.2</v>
      </c>
      <c r="N124" s="1" t="str">
        <f t="shared" si="7"/>
        <v>+</v>
      </c>
    </row>
    <row r="125" spans="2:14" ht="12.75">
      <c r="B125" t="s">
        <v>246</v>
      </c>
      <c r="C125">
        <f>6pf!C364</f>
        <v>1089</v>
      </c>
      <c r="D125" t="s">
        <v>28</v>
      </c>
      <c r="E125" t="s">
        <v>247</v>
      </c>
      <c r="F125">
        <f>6pf!C537+6pf!C548+6pf!C557</f>
        <v>1089</v>
      </c>
      <c r="G125" s="1" t="str">
        <f t="shared" si="6"/>
        <v>+</v>
      </c>
      <c r="I125" t="s">
        <v>246</v>
      </c>
      <c r="J125" s="80">
        <f>6pf!I364</f>
        <v>7473.2</v>
      </c>
      <c r="K125" t="s">
        <v>28</v>
      </c>
      <c r="L125" t="s">
        <v>247</v>
      </c>
      <c r="M125" s="80">
        <f>6pf!I537+6pf!I548+6pf!I557</f>
        <v>7473.2</v>
      </c>
      <c r="N125" s="1" t="str">
        <f t="shared" si="7"/>
        <v>+</v>
      </c>
    </row>
    <row r="126" spans="2:14" ht="12.75">
      <c r="B126" t="s">
        <v>248</v>
      </c>
      <c r="C126">
        <f>6pf!C367</f>
        <v>1317</v>
      </c>
      <c r="D126" t="s">
        <v>28</v>
      </c>
      <c r="E126" t="s">
        <v>249</v>
      </c>
      <c r="F126">
        <f>6pf!C539+6pf!C549+6pf!C558</f>
        <v>1317</v>
      </c>
      <c r="G126" t="str">
        <f t="shared" si="6"/>
        <v>+</v>
      </c>
      <c r="I126" t="s">
        <v>248</v>
      </c>
      <c r="J126" s="80">
        <f>6pf!I367</f>
        <v>6073.5</v>
      </c>
      <c r="K126" t="s">
        <v>28</v>
      </c>
      <c r="L126" t="s">
        <v>249</v>
      </c>
      <c r="M126" s="80">
        <f>6pf!I539+6pf!I549+6pf!I558</f>
        <v>6073.5</v>
      </c>
      <c r="N126" t="str">
        <f t="shared" si="7"/>
        <v>+</v>
      </c>
    </row>
    <row r="127" spans="2:14" ht="12.75">
      <c r="B127" t="s">
        <v>147</v>
      </c>
      <c r="C127">
        <f>6pf!C372</f>
        <v>249</v>
      </c>
      <c r="D127" t="s">
        <v>28</v>
      </c>
      <c r="E127" t="s">
        <v>250</v>
      </c>
      <c r="F127">
        <f>6pf!C565+6pf!C572</f>
        <v>249</v>
      </c>
      <c r="G127" t="str">
        <f t="shared" si="6"/>
        <v>+</v>
      </c>
      <c r="I127" t="s">
        <v>147</v>
      </c>
      <c r="J127" s="80">
        <f>6pf!I372</f>
        <v>1261.6</v>
      </c>
      <c r="K127" t="s">
        <v>28</v>
      </c>
      <c r="L127" t="s">
        <v>250</v>
      </c>
      <c r="M127" s="80">
        <f>6pf!I565+6pf!I572</f>
        <v>1261.6</v>
      </c>
      <c r="N127" t="str">
        <f t="shared" si="7"/>
        <v>+</v>
      </c>
    </row>
    <row r="128" spans="2:14" ht="12.75">
      <c r="B128" t="s">
        <v>251</v>
      </c>
      <c r="C128">
        <f>6pf!C373</f>
        <v>243</v>
      </c>
      <c r="D128" t="s">
        <v>28</v>
      </c>
      <c r="E128" t="s">
        <v>252</v>
      </c>
      <c r="F128">
        <f>6pf!C566+6pf!C573</f>
        <v>243</v>
      </c>
      <c r="G128" t="str">
        <f t="shared" si="6"/>
        <v>+</v>
      </c>
      <c r="I128" t="s">
        <v>251</v>
      </c>
      <c r="J128" s="80">
        <f>6pf!I373</f>
        <v>1233.3</v>
      </c>
      <c r="K128" t="s">
        <v>28</v>
      </c>
      <c r="L128" t="s">
        <v>252</v>
      </c>
      <c r="M128" s="80">
        <f>6pf!I566+6pf!I573</f>
        <v>1233.3</v>
      </c>
      <c r="N128" t="str">
        <f t="shared" si="7"/>
        <v>+</v>
      </c>
    </row>
    <row r="129" spans="2:14" ht="12.75">
      <c r="B129" t="s">
        <v>253</v>
      </c>
      <c r="C129">
        <f>6pf!C374+6pf!C375</f>
        <v>6</v>
      </c>
      <c r="D129" t="s">
        <v>28</v>
      </c>
      <c r="E129" t="s">
        <v>254</v>
      </c>
      <c r="F129">
        <f>6pf!C567+6pf!C574</f>
        <v>6</v>
      </c>
      <c r="G129" t="str">
        <f t="shared" si="6"/>
        <v>+</v>
      </c>
      <c r="I129" t="s">
        <v>253</v>
      </c>
      <c r="J129" s="80">
        <f>6pf!I374+6pf!I375</f>
        <v>28.3</v>
      </c>
      <c r="K129" t="s">
        <v>28</v>
      </c>
      <c r="L129" t="s">
        <v>254</v>
      </c>
      <c r="M129" s="80">
        <f>6pf!I567+6pf!I574</f>
        <v>28.3</v>
      </c>
      <c r="N129" t="str">
        <f t="shared" si="7"/>
        <v>+</v>
      </c>
    </row>
    <row r="134" spans="2:3" ht="12.75">
      <c r="B134" s="84" t="s">
        <v>255</v>
      </c>
      <c r="C134" s="84"/>
    </row>
    <row r="135" spans="1:7" ht="12.75">
      <c r="A135" s="85"/>
      <c r="D135" t="s">
        <v>25</v>
      </c>
      <c r="G135" t="s">
        <v>26</v>
      </c>
    </row>
    <row r="136" spans="1:7" ht="12.75">
      <c r="A136" s="85"/>
      <c r="B136" t="s">
        <v>256</v>
      </c>
      <c r="C136" s="80">
        <f>6pf!D26</f>
        <v>466.2</v>
      </c>
      <c r="D136" t="s">
        <v>257</v>
      </c>
      <c r="E136" t="s">
        <v>258</v>
      </c>
      <c r="F136" s="80">
        <f>6pf!E26</f>
        <v>424.9</v>
      </c>
      <c r="G136" t="str">
        <f aca="true" t="shared" si="8" ref="G136:G145">IF(C136&gt;=F136,"+","-")</f>
        <v>+</v>
      </c>
    </row>
    <row r="137" spans="1:7" ht="12.75">
      <c r="A137" s="85"/>
      <c r="B137" t="s">
        <v>259</v>
      </c>
      <c r="C137" s="80">
        <f>6pf!F26</f>
        <v>472.6</v>
      </c>
      <c r="D137" t="s">
        <v>257</v>
      </c>
      <c r="E137" t="s">
        <v>256</v>
      </c>
      <c r="F137" s="80">
        <f>6pf!D26</f>
        <v>466.2</v>
      </c>
      <c r="G137" t="str">
        <f t="shared" si="8"/>
        <v>+</v>
      </c>
    </row>
    <row r="138" spans="1:7" ht="12.75">
      <c r="A138" s="85"/>
      <c r="B138" t="s">
        <v>260</v>
      </c>
      <c r="C138" s="80">
        <f>6pf!G26</f>
        <v>472.6</v>
      </c>
      <c r="D138" t="s">
        <v>257</v>
      </c>
      <c r="E138" t="s">
        <v>259</v>
      </c>
      <c r="F138" s="80">
        <f>6pf!F26</f>
        <v>472.6</v>
      </c>
      <c r="G138" t="str">
        <f t="shared" si="8"/>
        <v>+</v>
      </c>
    </row>
    <row r="139" spans="1:7" ht="12.75">
      <c r="A139" s="85"/>
      <c r="B139" t="s">
        <v>261</v>
      </c>
      <c r="C139" s="80">
        <f>6pf!H26</f>
        <v>476</v>
      </c>
      <c r="D139" t="s">
        <v>257</v>
      </c>
      <c r="E139" t="s">
        <v>260</v>
      </c>
      <c r="F139" s="80">
        <f>6pf!G26</f>
        <v>472.6</v>
      </c>
      <c r="G139" t="str">
        <f t="shared" si="8"/>
        <v>+</v>
      </c>
    </row>
    <row r="140" spans="1:7" ht="12.75">
      <c r="A140" s="85"/>
      <c r="B140" t="s">
        <v>262</v>
      </c>
      <c r="C140" s="80">
        <f>6pf!I26</f>
        <v>487.4</v>
      </c>
      <c r="D140" t="s">
        <v>257</v>
      </c>
      <c r="E140" t="s">
        <v>261</v>
      </c>
      <c r="F140" s="80">
        <f>6pf!H26</f>
        <v>476</v>
      </c>
      <c r="G140" t="str">
        <f t="shared" si="8"/>
        <v>+</v>
      </c>
    </row>
    <row r="141" spans="1:7" ht="12.75">
      <c r="A141" s="85"/>
      <c r="B141" t="s">
        <v>263</v>
      </c>
      <c r="C141" s="80">
        <f>6pf!J26</f>
        <v>3237.5</v>
      </c>
      <c r="D141" t="s">
        <v>257</v>
      </c>
      <c r="E141" t="s">
        <v>264</v>
      </c>
      <c r="F141" s="80">
        <f>6pf!K26</f>
        <v>2950.69</v>
      </c>
      <c r="G141" t="str">
        <f t="shared" si="8"/>
        <v>+</v>
      </c>
    </row>
    <row r="142" spans="1:7" ht="12.75">
      <c r="A142" s="85"/>
      <c r="B142" t="s">
        <v>265</v>
      </c>
      <c r="C142" s="80">
        <f>6pf!L26</f>
        <v>3281.94</v>
      </c>
      <c r="D142" t="s">
        <v>257</v>
      </c>
      <c r="E142" t="s">
        <v>263</v>
      </c>
      <c r="F142" s="80">
        <f>6pf!J26</f>
        <v>3237.5</v>
      </c>
      <c r="G142" t="str">
        <f t="shared" si="8"/>
        <v>+</v>
      </c>
    </row>
    <row r="143" spans="1:7" ht="12.75">
      <c r="A143" s="85"/>
      <c r="B143" t="s">
        <v>266</v>
      </c>
      <c r="C143" s="80">
        <f>6pf!M26</f>
        <v>3281.94</v>
      </c>
      <c r="D143" t="s">
        <v>257</v>
      </c>
      <c r="E143" t="s">
        <v>265</v>
      </c>
      <c r="F143" s="80">
        <f>6pf!L26</f>
        <v>3281.94</v>
      </c>
      <c r="G143" t="str">
        <f t="shared" si="8"/>
        <v>+</v>
      </c>
    </row>
    <row r="144" spans="1:7" ht="12.75">
      <c r="A144" s="85"/>
      <c r="B144" t="s">
        <v>267</v>
      </c>
      <c r="C144" s="80">
        <f>6pf!N26</f>
        <v>3305.56</v>
      </c>
      <c r="D144" t="s">
        <v>257</v>
      </c>
      <c r="E144" t="s">
        <v>266</v>
      </c>
      <c r="F144" s="80">
        <f>6pf!M26</f>
        <v>3281.94</v>
      </c>
      <c r="G144" t="str">
        <f t="shared" si="8"/>
        <v>+</v>
      </c>
    </row>
    <row r="145" spans="2:7" ht="12.75">
      <c r="B145" t="s">
        <v>268</v>
      </c>
      <c r="C145" s="80">
        <f>6pf!O26</f>
        <v>3384.72</v>
      </c>
      <c r="D145" t="s">
        <v>257</v>
      </c>
      <c r="E145" t="s">
        <v>267</v>
      </c>
      <c r="F145" s="80">
        <f>6pf!N26</f>
        <v>3305.56</v>
      </c>
      <c r="G145" t="str">
        <f t="shared" si="8"/>
        <v>+</v>
      </c>
    </row>
  </sheetData>
  <sheetProtection selectLockedCells="1" selectUnlockedCells="1"/>
  <conditionalFormatting sqref="G3:G125 N4:N125">
    <cfRule type="cellIs" priority="1" dxfId="0" operator="equal" stopIfTrue="1">
      <formula>"+"</formula>
    </cfRule>
    <cfRule type="cellIs" priority="2" dxfId="1" operator="equal" stopIfTrue="1">
      <formula>"-"</formula>
    </cfRule>
  </conditionalFormatting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45"/>
  <sheetViews>
    <sheetView workbookViewId="0" topLeftCell="A106">
      <selection activeCell="Q15" sqref="Q15"/>
    </sheetView>
  </sheetViews>
  <sheetFormatPr defaultColWidth="9.00390625" defaultRowHeight="12.75"/>
  <cols>
    <col min="1" max="4" width="8.375" style="0" customWidth="1"/>
    <col min="5" max="5" width="63.75390625" style="0" customWidth="1"/>
    <col min="6" max="6" width="10.25390625" style="0" customWidth="1"/>
    <col min="7" max="8" width="9.00390625" style="0" customWidth="1"/>
    <col min="9" max="11" width="8.375" style="0" customWidth="1"/>
    <col min="12" max="12" width="65.125" style="0" customWidth="1"/>
    <col min="13" max="16384" width="8.375" style="0" customWidth="1"/>
  </cols>
  <sheetData>
    <row r="1" spans="2:9" ht="12.75">
      <c r="B1" t="s">
        <v>21</v>
      </c>
      <c r="I1" t="s">
        <v>21</v>
      </c>
    </row>
    <row r="2" spans="2:10" ht="12.75">
      <c r="B2" t="s">
        <v>22</v>
      </c>
      <c r="I2" t="s">
        <v>23</v>
      </c>
      <c r="J2" t="s">
        <v>24</v>
      </c>
    </row>
    <row r="3" spans="4:14" ht="12.75">
      <c r="D3" t="s">
        <v>25</v>
      </c>
      <c r="G3" s="1" t="s">
        <v>26</v>
      </c>
      <c r="K3" t="s">
        <v>25</v>
      </c>
      <c r="N3" t="s">
        <v>26</v>
      </c>
    </row>
    <row r="4" spans="2:14" ht="12.75">
      <c r="B4" t="s">
        <v>27</v>
      </c>
      <c r="C4">
        <f>6pf!P6</f>
        <v>8204</v>
      </c>
      <c r="D4" t="s">
        <v>28</v>
      </c>
      <c r="E4" t="s">
        <v>29</v>
      </c>
      <c r="F4">
        <f>6pf!P11+6pf!P190+6pf!P220+6pf!P262+6pf!P272+6pf!P281+6pf!P283+6pf!P285+6pf!P294+6pf!P303+6pf!P313+6pf!P322+6pf!P332+6pf!P341+6pf!P346+6pf!P348+6pf!P358</f>
        <v>8204</v>
      </c>
      <c r="G4" s="1" t="str">
        <f aca="true" t="shared" si="0" ref="G4:G80">IF(C4=F4,"+","-")</f>
        <v>+</v>
      </c>
      <c r="I4" t="s">
        <v>27</v>
      </c>
      <c r="J4" s="80">
        <f>6pf!Q6</f>
        <v>25163.3</v>
      </c>
      <c r="K4" t="s">
        <v>28</v>
      </c>
      <c r="L4" t="s">
        <v>29</v>
      </c>
      <c r="M4" s="80">
        <f>6pf!Q11+6pf!Q190+6pf!Q220+6pf!Q262+6pf!Q272+6pf!Q281+6pf!Q283+6pf!Q285+6pf!Q294+6pf!Q303+6pf!Q313+6pf!Q322+6pf!Q332+6pf!Q341+6pf!Q346+6pf!Q348+6pf!Q358</f>
        <v>25163.3</v>
      </c>
      <c r="N4" s="1" t="str">
        <f aca="true" t="shared" si="1" ref="N4:N80">IF(J4=M4,"+","-")</f>
        <v>+</v>
      </c>
    </row>
    <row r="5" spans="2:14" ht="12.75">
      <c r="B5" t="s">
        <v>30</v>
      </c>
      <c r="C5">
        <f>6pf!P9</f>
        <v>3579</v>
      </c>
      <c r="D5" t="s">
        <v>28</v>
      </c>
      <c r="E5" s="81" t="s">
        <v>31</v>
      </c>
      <c r="F5">
        <f>6pf!P70+6pf!P131+6pf!P151+6pf!P174+6pf!P196+6pf!P201+6pf!P218+6pf!P242+6pf!P258+6pf!P377</f>
        <v>3579</v>
      </c>
      <c r="G5" s="1" t="str">
        <f t="shared" si="0"/>
        <v>+</v>
      </c>
      <c r="I5" t="s">
        <v>30</v>
      </c>
      <c r="J5" s="80">
        <f>6pf!Q9</f>
        <v>9767.2</v>
      </c>
      <c r="K5" t="s">
        <v>28</v>
      </c>
      <c r="L5" s="81" t="s">
        <v>31</v>
      </c>
      <c r="M5" s="80">
        <f>6pf!Q70+6pf!Q131+6pf!Q151+6pf!Q174+6pf!Q196+6pf!Q201+6pf!Q218+6pf!Q242+6pf!Q258+6pf!Q377</f>
        <v>9767.199999999999</v>
      </c>
      <c r="N5" s="1" t="str">
        <f t="shared" si="1"/>
        <v>+</v>
      </c>
    </row>
    <row r="6" spans="2:14" ht="12" customHeight="1">
      <c r="B6" t="s">
        <v>32</v>
      </c>
      <c r="C6">
        <f>6pf!P11</f>
        <v>8126</v>
      </c>
      <c r="D6" t="s">
        <v>28</v>
      </c>
      <c r="E6" s="82" t="s">
        <v>33</v>
      </c>
      <c r="F6">
        <f>6pf!P12+6pf!P118+6pf!P144+6pf!P158</f>
        <v>8126</v>
      </c>
      <c r="G6" s="1" t="str">
        <f t="shared" si="0"/>
        <v>+</v>
      </c>
      <c r="I6" t="s">
        <v>32</v>
      </c>
      <c r="J6" s="80">
        <f>6pf!Q11</f>
        <v>23893.5</v>
      </c>
      <c r="K6" t="s">
        <v>28</v>
      </c>
      <c r="L6" s="82" t="s">
        <v>33</v>
      </c>
      <c r="M6" s="80">
        <f>6pf!Q12+6pf!Q118+6pf!Q144+6pf!Q158</f>
        <v>23893.5</v>
      </c>
      <c r="N6" s="1" t="str">
        <f t="shared" si="1"/>
        <v>+</v>
      </c>
    </row>
    <row r="7" spans="2:14" ht="12" customHeight="1">
      <c r="B7" t="s">
        <v>34</v>
      </c>
      <c r="C7">
        <f>6pf!P12</f>
        <v>5681</v>
      </c>
      <c r="D7" t="s">
        <v>28</v>
      </c>
      <c r="E7" s="81" t="s">
        <v>35</v>
      </c>
      <c r="F7">
        <f>SUM(6pf!P13:P18)</f>
        <v>5681</v>
      </c>
      <c r="G7" s="1" t="str">
        <f t="shared" si="0"/>
        <v>+</v>
      </c>
      <c r="I7" t="s">
        <v>34</v>
      </c>
      <c r="J7" s="80">
        <f>6pf!Q12</f>
        <v>18329.3</v>
      </c>
      <c r="K7" t="s">
        <v>28</v>
      </c>
      <c r="L7" s="81" t="s">
        <v>35</v>
      </c>
      <c r="M7" s="80">
        <f>SUM(6pf!Q13:Q18)</f>
        <v>18329.3</v>
      </c>
      <c r="N7" s="1" t="str">
        <f t="shared" si="1"/>
        <v>+</v>
      </c>
    </row>
    <row r="8" spans="2:14" ht="12" customHeight="1">
      <c r="B8" t="s">
        <v>34</v>
      </c>
      <c r="C8">
        <f>6pf!P12</f>
        <v>5681</v>
      </c>
      <c r="D8" t="s">
        <v>28</v>
      </c>
      <c r="E8" t="s">
        <v>36</v>
      </c>
      <c r="F8">
        <f>SUM(6pf!P71:P80)</f>
        <v>5681</v>
      </c>
      <c r="G8" s="1" t="str">
        <f t="shared" si="0"/>
        <v>+</v>
      </c>
      <c r="I8" t="s">
        <v>34</v>
      </c>
      <c r="J8" s="80">
        <f>6pf!Q12</f>
        <v>18329.3</v>
      </c>
      <c r="K8" t="s">
        <v>28</v>
      </c>
      <c r="L8" t="s">
        <v>36</v>
      </c>
      <c r="M8" s="80">
        <f>SUM(6pf!Q71:Q80)</f>
        <v>18329.300000000003</v>
      </c>
      <c r="N8" s="1" t="str">
        <f t="shared" si="1"/>
        <v>+</v>
      </c>
    </row>
    <row r="9" spans="2:14" ht="12.75">
      <c r="B9" t="s">
        <v>37</v>
      </c>
      <c r="C9">
        <f>6pf!P24</f>
        <v>570</v>
      </c>
      <c r="D9" t="s">
        <v>28</v>
      </c>
      <c r="E9" t="s">
        <v>38</v>
      </c>
      <c r="F9">
        <f>6pf!P25+6pf!P32+6pf!P36+6pf!P40+6pf!P41+6pf!P42+6pf!P43+6pf!P44+6pf!P45+6pf!P46+6pf!P50+6pf!P57+6pf!P61+6pf!P64+6pf!P67</f>
        <v>570</v>
      </c>
      <c r="G9" s="1" t="str">
        <f t="shared" si="0"/>
        <v>+</v>
      </c>
      <c r="I9" t="s">
        <v>37</v>
      </c>
      <c r="J9" s="80">
        <f>6pf!Q24</f>
        <v>2028.4</v>
      </c>
      <c r="K9" t="s">
        <v>28</v>
      </c>
      <c r="L9" t="s">
        <v>38</v>
      </c>
      <c r="M9" s="80">
        <f>6pf!Q25+6pf!Q32+6pf!Q36+6pf!Q40+6pf!Q41+6pf!Q42+6pf!Q43+6pf!Q44+6pf!Q45+6pf!Q46+6pf!Q50+6pf!Q57+6pf!Q61+6pf!Q64+6pf!Q67</f>
        <v>2028.3999999999999</v>
      </c>
      <c r="N9" s="1" t="str">
        <f t="shared" si="1"/>
        <v>+</v>
      </c>
    </row>
    <row r="10" spans="2:14" ht="12.75">
      <c r="B10" t="s">
        <v>39</v>
      </c>
      <c r="C10">
        <f>6pf!P81</f>
        <v>3810</v>
      </c>
      <c r="D10" t="s">
        <v>28</v>
      </c>
      <c r="E10" t="s">
        <v>40</v>
      </c>
      <c r="F10">
        <f>SUM(6pf!P82:P97)</f>
        <v>3810</v>
      </c>
      <c r="G10" s="1" t="str">
        <f t="shared" si="0"/>
        <v>+</v>
      </c>
      <c r="I10" t="s">
        <v>39</v>
      </c>
      <c r="J10" s="80">
        <f>6pf!Q81</f>
        <v>13914.9</v>
      </c>
      <c r="K10" t="s">
        <v>28</v>
      </c>
      <c r="L10" t="s">
        <v>40</v>
      </c>
      <c r="M10" s="80">
        <f>SUM(6pf!Q82:Q97)</f>
        <v>13914.9</v>
      </c>
      <c r="N10" s="1" t="str">
        <f t="shared" si="1"/>
        <v>+</v>
      </c>
    </row>
    <row r="11" spans="2:14" ht="12.75">
      <c r="B11" t="s">
        <v>41</v>
      </c>
      <c r="C11">
        <f>6pf!P98</f>
        <v>0</v>
      </c>
      <c r="D11" t="s">
        <v>28</v>
      </c>
      <c r="E11" t="s">
        <v>41</v>
      </c>
      <c r="F11">
        <f>6pf!P98</f>
        <v>0</v>
      </c>
      <c r="G11" s="1" t="str">
        <f t="shared" si="0"/>
        <v>+</v>
      </c>
      <c r="I11" t="s">
        <v>41</v>
      </c>
      <c r="J11" s="80">
        <f>6pf!Q98</f>
        <v>0</v>
      </c>
      <c r="K11" t="s">
        <v>28</v>
      </c>
      <c r="L11" t="s">
        <v>41</v>
      </c>
      <c r="M11" s="80">
        <f>6pf!Q98</f>
        <v>0</v>
      </c>
      <c r="N11" s="1" t="str">
        <f t="shared" si="1"/>
        <v>+</v>
      </c>
    </row>
    <row r="12" spans="2:14" ht="12.75">
      <c r="B12" t="s">
        <v>42</v>
      </c>
      <c r="C12">
        <f>6pf!P105</f>
        <v>0</v>
      </c>
      <c r="D12" t="s">
        <v>28</v>
      </c>
      <c r="E12" t="s">
        <v>43</v>
      </c>
      <c r="F12">
        <f>6pf!P106+6pf!P107+6pf!P108+6pf!P109</f>
        <v>0</v>
      </c>
      <c r="G12" s="1" t="str">
        <f t="shared" si="0"/>
        <v>+</v>
      </c>
      <c r="I12" t="s">
        <v>42</v>
      </c>
      <c r="J12" s="80">
        <f>6pf!Q105</f>
        <v>0</v>
      </c>
      <c r="K12" t="s">
        <v>28</v>
      </c>
      <c r="L12" t="s">
        <v>43</v>
      </c>
      <c r="M12" s="80">
        <f>6pf!Q106+6pf!Q107+6pf!Q108+6pf!Q109</f>
        <v>0</v>
      </c>
      <c r="N12" s="1" t="str">
        <f t="shared" si="1"/>
        <v>+</v>
      </c>
    </row>
    <row r="13" spans="2:14" ht="12.75">
      <c r="B13" t="s">
        <v>44</v>
      </c>
      <c r="C13">
        <f>6pf!P110</f>
        <v>1</v>
      </c>
      <c r="D13" t="s">
        <v>28</v>
      </c>
      <c r="E13" t="s">
        <v>45</v>
      </c>
      <c r="F13">
        <f>6pf!P111+6pf!P112+6pf!P113</f>
        <v>1</v>
      </c>
      <c r="G13" s="1" t="str">
        <f t="shared" si="0"/>
        <v>+</v>
      </c>
      <c r="I13" t="s">
        <v>44</v>
      </c>
      <c r="J13" s="80">
        <f>6pf!Q110</f>
        <v>17.7</v>
      </c>
      <c r="K13" t="s">
        <v>28</v>
      </c>
      <c r="L13" t="s">
        <v>45</v>
      </c>
      <c r="M13" s="80">
        <f>6pf!Q111+6pf!Q112+6pf!Q113</f>
        <v>17.7</v>
      </c>
      <c r="N13" s="1" t="str">
        <f t="shared" si="1"/>
        <v>+</v>
      </c>
    </row>
    <row r="14" spans="2:14" ht="12.75">
      <c r="B14" t="s">
        <v>46</v>
      </c>
      <c r="C14">
        <f>6pf!P114</f>
        <v>14</v>
      </c>
      <c r="D14" t="s">
        <v>28</v>
      </c>
      <c r="E14" t="s">
        <v>47</v>
      </c>
      <c r="F14">
        <f>6pf!P115+6pf!P116+6pf!P117</f>
        <v>14</v>
      </c>
      <c r="G14" s="1" t="str">
        <f t="shared" si="0"/>
        <v>+</v>
      </c>
      <c r="I14" t="s">
        <v>46</v>
      </c>
      <c r="J14" s="80">
        <f>6pf!Q114</f>
        <v>48.1</v>
      </c>
      <c r="K14" t="s">
        <v>28</v>
      </c>
      <c r="L14" t="s">
        <v>47</v>
      </c>
      <c r="M14" s="80">
        <f>6pf!Q115+6pf!Q116+6pf!Q117</f>
        <v>48.1</v>
      </c>
      <c r="N14" s="1" t="str">
        <f t="shared" si="1"/>
        <v>+</v>
      </c>
    </row>
    <row r="15" spans="2:14" ht="12.75">
      <c r="B15" t="s">
        <v>48</v>
      </c>
      <c r="C15">
        <f>6pf!P118</f>
        <v>1804</v>
      </c>
      <c r="D15" t="s">
        <v>28</v>
      </c>
      <c r="E15" t="s">
        <v>49</v>
      </c>
      <c r="F15">
        <f>6pf!P119+6pf!P120+6pf!P121</f>
        <v>1804</v>
      </c>
      <c r="G15" s="1" t="str">
        <f t="shared" si="0"/>
        <v>+</v>
      </c>
      <c r="I15" t="s">
        <v>48</v>
      </c>
      <c r="J15" s="80">
        <f>6pf!Q118</f>
        <v>4225.3</v>
      </c>
      <c r="K15" t="s">
        <v>28</v>
      </c>
      <c r="L15" t="s">
        <v>49</v>
      </c>
      <c r="M15" s="80">
        <f>6pf!Q119+6pf!Q120+6pf!Q121</f>
        <v>4225.3</v>
      </c>
      <c r="N15" s="1" t="str">
        <f t="shared" si="1"/>
        <v>+</v>
      </c>
    </row>
    <row r="16" spans="2:14" ht="12.75">
      <c r="B16" t="s">
        <v>48</v>
      </c>
      <c r="C16">
        <f>6pf!P118</f>
        <v>1804</v>
      </c>
      <c r="D16" t="s">
        <v>28</v>
      </c>
      <c r="E16" t="s">
        <v>50</v>
      </c>
      <c r="F16">
        <f>6pf!P133+6pf!P135+6pf!P139</f>
        <v>1804</v>
      </c>
      <c r="G16" s="1" t="str">
        <f t="shared" si="0"/>
        <v>+</v>
      </c>
      <c r="I16" t="s">
        <v>48</v>
      </c>
      <c r="J16" s="80">
        <f>6pf!Q118</f>
        <v>4225.3</v>
      </c>
      <c r="K16" t="s">
        <v>28</v>
      </c>
      <c r="L16" t="s">
        <v>50</v>
      </c>
      <c r="M16" s="80">
        <f>6pf!Q133+6pf!Q135+6pf!Q139</f>
        <v>4225.299999999999</v>
      </c>
      <c r="N16" s="1" t="str">
        <f t="shared" si="1"/>
        <v>+</v>
      </c>
    </row>
    <row r="17" spans="2:14" ht="12.75">
      <c r="B17" t="s">
        <v>51</v>
      </c>
      <c r="C17">
        <f>6pf!P122</f>
        <v>498</v>
      </c>
      <c r="D17" t="s">
        <v>28</v>
      </c>
      <c r="E17" t="s">
        <v>52</v>
      </c>
      <c r="F17">
        <f>6pf!P123+6pf!P124+6pf!P125</f>
        <v>498</v>
      </c>
      <c r="G17" s="1" t="str">
        <f t="shared" si="0"/>
        <v>+</v>
      </c>
      <c r="I17" t="s">
        <v>51</v>
      </c>
      <c r="J17" s="80">
        <f>6pf!Q122</f>
        <v>881</v>
      </c>
      <c r="K17" t="s">
        <v>28</v>
      </c>
      <c r="L17" t="s">
        <v>52</v>
      </c>
      <c r="M17" s="80">
        <f>6pf!Q123+6pf!Q124+6pf!Q125</f>
        <v>881</v>
      </c>
      <c r="N17" s="1" t="str">
        <f t="shared" si="1"/>
        <v>+</v>
      </c>
    </row>
    <row r="18" spans="2:14" ht="12.75">
      <c r="B18" t="s">
        <v>53</v>
      </c>
      <c r="C18">
        <f>6pf!P126</f>
        <v>1</v>
      </c>
      <c r="D18" t="s">
        <v>28</v>
      </c>
      <c r="E18" t="s">
        <v>54</v>
      </c>
      <c r="F18">
        <f>6pf!P127+6pf!P128+6pf!P129</f>
        <v>1</v>
      </c>
      <c r="G18" s="1" t="str">
        <f t="shared" si="0"/>
        <v>+</v>
      </c>
      <c r="I18" t="s">
        <v>53</v>
      </c>
      <c r="J18" s="80">
        <f>6pf!Q126</f>
        <v>1.8</v>
      </c>
      <c r="K18" t="s">
        <v>28</v>
      </c>
      <c r="L18" t="s">
        <v>54</v>
      </c>
      <c r="M18" s="80">
        <f>6pf!Q127+6pf!Q128+6pf!Q129</f>
        <v>1.8</v>
      </c>
      <c r="N18" s="1" t="str">
        <f t="shared" si="1"/>
        <v>+</v>
      </c>
    </row>
    <row r="19" spans="2:14" ht="12.75">
      <c r="B19" t="s">
        <v>55</v>
      </c>
      <c r="C19">
        <f>6pf!P135</f>
        <v>8</v>
      </c>
      <c r="D19" t="s">
        <v>28</v>
      </c>
      <c r="E19" t="s">
        <v>56</v>
      </c>
      <c r="F19">
        <f>6pf!P136+6pf!P137+6pf!P138</f>
        <v>8</v>
      </c>
      <c r="G19" s="1" t="str">
        <f t="shared" si="0"/>
        <v>+</v>
      </c>
      <c r="I19" t="s">
        <v>55</v>
      </c>
      <c r="J19" s="80">
        <f>6pf!Q135</f>
        <v>53.9</v>
      </c>
      <c r="K19" t="s">
        <v>28</v>
      </c>
      <c r="L19" t="s">
        <v>56</v>
      </c>
      <c r="M19" s="80">
        <f>6pf!Q136+6pf!Q137+6pf!Q138</f>
        <v>53.900000000000006</v>
      </c>
      <c r="N19" s="1" t="str">
        <f t="shared" si="1"/>
        <v>+</v>
      </c>
    </row>
    <row r="20" spans="2:14" ht="12.75">
      <c r="B20" t="s">
        <v>57</v>
      </c>
      <c r="C20">
        <f>6pf!P144</f>
        <v>480</v>
      </c>
      <c r="D20" t="s">
        <v>28</v>
      </c>
      <c r="E20" t="s">
        <v>58</v>
      </c>
      <c r="F20">
        <f>6pf!P145+6pf!P146+6pf!P147</f>
        <v>480</v>
      </c>
      <c r="G20" s="1" t="str">
        <f t="shared" si="0"/>
        <v>+</v>
      </c>
      <c r="I20" t="s">
        <v>57</v>
      </c>
      <c r="J20" s="80">
        <f>6pf!Q144</f>
        <v>809.2</v>
      </c>
      <c r="K20" t="s">
        <v>28</v>
      </c>
      <c r="L20" t="s">
        <v>58</v>
      </c>
      <c r="M20" s="80">
        <f>6pf!Q145+6pf!Q146+6pf!Q147</f>
        <v>809.2</v>
      </c>
      <c r="N20" s="1" t="str">
        <f t="shared" si="1"/>
        <v>+</v>
      </c>
    </row>
    <row r="21" spans="2:14" ht="12.75">
      <c r="B21" t="s">
        <v>59</v>
      </c>
      <c r="C21">
        <f>6pf!P152</f>
        <v>43</v>
      </c>
      <c r="D21" t="s">
        <v>28</v>
      </c>
      <c r="E21" t="s">
        <v>60</v>
      </c>
      <c r="F21">
        <f>6pf!P153+6pf!P154+6pf!P155</f>
        <v>43</v>
      </c>
      <c r="G21" s="1" t="str">
        <f t="shared" si="0"/>
        <v>+</v>
      </c>
      <c r="I21" t="s">
        <v>59</v>
      </c>
      <c r="J21" s="80">
        <f>6pf!Q152</f>
        <v>95.7</v>
      </c>
      <c r="K21" t="s">
        <v>28</v>
      </c>
      <c r="L21" t="s">
        <v>60</v>
      </c>
      <c r="M21" s="80">
        <f>6pf!Q153+6pf!Q154+6pf!Q155</f>
        <v>95.7</v>
      </c>
      <c r="N21" s="1" t="str">
        <f t="shared" si="1"/>
        <v>+</v>
      </c>
    </row>
    <row r="22" spans="2:14" ht="12.75">
      <c r="B22" t="s">
        <v>59</v>
      </c>
      <c r="C22">
        <f>6pf!P152</f>
        <v>43</v>
      </c>
      <c r="D22" t="s">
        <v>28</v>
      </c>
      <c r="E22" t="s">
        <v>61</v>
      </c>
      <c r="F22">
        <f>6pf!P156+6pf!P157</f>
        <v>43</v>
      </c>
      <c r="G22" s="1" t="str">
        <f t="shared" si="0"/>
        <v>+</v>
      </c>
      <c r="I22" t="s">
        <v>59</v>
      </c>
      <c r="J22" s="80">
        <f>6pf!Q152</f>
        <v>95.7</v>
      </c>
      <c r="K22" t="s">
        <v>28</v>
      </c>
      <c r="L22" t="s">
        <v>61</v>
      </c>
      <c r="M22" s="80">
        <f>6pf!Q156+6pf!Q157</f>
        <v>95.7</v>
      </c>
      <c r="N22" s="1" t="str">
        <f t="shared" si="1"/>
        <v>+</v>
      </c>
    </row>
    <row r="23" spans="2:14" ht="12.75">
      <c r="B23" t="s">
        <v>62</v>
      </c>
      <c r="C23">
        <f>6pf!P158</f>
        <v>161</v>
      </c>
      <c r="D23" t="s">
        <v>28</v>
      </c>
      <c r="E23" t="s">
        <v>63</v>
      </c>
      <c r="F23">
        <f>6pf!P159+6pf!P163+6pf!P164+6pf!P165+6pf!P166+6pf!P167+6pf!P168+6pf!P169+6pf!P170+6pf!P171+6pf!P172+6pf!P173</f>
        <v>161</v>
      </c>
      <c r="G23" s="1" t="str">
        <f t="shared" si="0"/>
        <v>+</v>
      </c>
      <c r="I23" t="s">
        <v>62</v>
      </c>
      <c r="J23" s="80">
        <f>6pf!Q158</f>
        <v>529.7</v>
      </c>
      <c r="K23" t="s">
        <v>28</v>
      </c>
      <c r="L23" t="s">
        <v>63</v>
      </c>
      <c r="M23" s="80">
        <f>6pf!Q159+6pf!Q163+6pf!Q164+6pf!Q165+6pf!Q166+6pf!Q167+6pf!Q168+6pf!Q169+6pf!Q170+6pf!Q171+6pf!Q172+6pf!Q173</f>
        <v>529.7</v>
      </c>
      <c r="N23" s="1" t="str">
        <f t="shared" si="1"/>
        <v>+</v>
      </c>
    </row>
    <row r="24" spans="2:14" ht="12.75">
      <c r="B24" t="s">
        <v>64</v>
      </c>
      <c r="C24">
        <f>6pf!P159</f>
        <v>0</v>
      </c>
      <c r="D24" t="s">
        <v>28</v>
      </c>
      <c r="E24" t="s">
        <v>65</v>
      </c>
      <c r="F24">
        <f>6pf!P160+6pf!P161+6pf!P162</f>
        <v>0</v>
      </c>
      <c r="G24" s="1" t="str">
        <f t="shared" si="0"/>
        <v>+</v>
      </c>
      <c r="I24" t="s">
        <v>64</v>
      </c>
      <c r="J24" s="80">
        <f>6pf!Q159</f>
        <v>0</v>
      </c>
      <c r="K24" t="s">
        <v>28</v>
      </c>
      <c r="L24" t="s">
        <v>65</v>
      </c>
      <c r="M24" s="80">
        <f>6pf!Q160+6pf!Q161+6pf!Q162</f>
        <v>0</v>
      </c>
      <c r="N24" s="1" t="str">
        <f t="shared" si="1"/>
        <v>+</v>
      </c>
    </row>
    <row r="25" spans="2:14" ht="12.75">
      <c r="B25" t="s">
        <v>66</v>
      </c>
      <c r="C25">
        <f>6pf!P177</f>
        <v>0</v>
      </c>
      <c r="D25" t="s">
        <v>28</v>
      </c>
      <c r="E25" t="s">
        <v>67</v>
      </c>
      <c r="F25">
        <f>6pf!P178+6pf!P179+6pf!P180</f>
        <v>0</v>
      </c>
      <c r="G25" s="1" t="str">
        <f t="shared" si="0"/>
        <v>+</v>
      </c>
      <c r="I25" t="s">
        <v>66</v>
      </c>
      <c r="J25" s="80">
        <f>6pf!Q177</f>
        <v>0</v>
      </c>
      <c r="K25" t="s">
        <v>28</v>
      </c>
      <c r="L25" t="s">
        <v>67</v>
      </c>
      <c r="M25" s="80">
        <f>6pf!Q178+6pf!Q179+6pf!Q180</f>
        <v>0</v>
      </c>
      <c r="N25" s="1" t="str">
        <f t="shared" si="1"/>
        <v>+</v>
      </c>
    </row>
    <row r="26" spans="2:14" ht="12.75">
      <c r="B26" t="s">
        <v>66</v>
      </c>
      <c r="C26">
        <f>6pf!P177</f>
        <v>0</v>
      </c>
      <c r="D26" t="s">
        <v>28</v>
      </c>
      <c r="E26" t="s">
        <v>68</v>
      </c>
      <c r="F26">
        <f>6pf!P181+6pf!P182</f>
        <v>0</v>
      </c>
      <c r="G26" s="1" t="str">
        <f t="shared" si="0"/>
        <v>+</v>
      </c>
      <c r="I26" t="s">
        <v>66</v>
      </c>
      <c r="J26" s="80">
        <f>6pf!Q177</f>
        <v>0</v>
      </c>
      <c r="K26" t="s">
        <v>28</v>
      </c>
      <c r="L26" t="s">
        <v>68</v>
      </c>
      <c r="M26" s="80">
        <f>6pf!Q181+6pf!Q182</f>
        <v>0</v>
      </c>
      <c r="N26" s="1" t="str">
        <f t="shared" si="1"/>
        <v>+</v>
      </c>
    </row>
    <row r="27" spans="2:14" ht="12.75">
      <c r="B27" t="s">
        <v>69</v>
      </c>
      <c r="C27">
        <f>6pf!P190</f>
        <v>0</v>
      </c>
      <c r="D27" t="s">
        <v>28</v>
      </c>
      <c r="E27" t="s">
        <v>70</v>
      </c>
      <c r="F27">
        <f>6pf!P191+6pf!P197+6pf!P202</f>
        <v>0</v>
      </c>
      <c r="G27" s="1" t="str">
        <f t="shared" si="0"/>
        <v>+</v>
      </c>
      <c r="I27" t="s">
        <v>69</v>
      </c>
      <c r="J27" s="80">
        <f>6pf!Q190</f>
        <v>0</v>
      </c>
      <c r="K27" t="s">
        <v>28</v>
      </c>
      <c r="L27" t="s">
        <v>70</v>
      </c>
      <c r="M27" s="80">
        <f>6pf!Q191+6pf!Q197+6pf!Q202</f>
        <v>0</v>
      </c>
      <c r="N27" s="1" t="str">
        <f t="shared" si="1"/>
        <v>+</v>
      </c>
    </row>
    <row r="28" spans="2:14" ht="12.75">
      <c r="B28" t="s">
        <v>71</v>
      </c>
      <c r="C28">
        <f>6pf!P191</f>
        <v>0</v>
      </c>
      <c r="D28" t="s">
        <v>28</v>
      </c>
      <c r="E28" t="s">
        <v>72</v>
      </c>
      <c r="F28">
        <f>6pf!P192+6pf!P193+6pf!P194</f>
        <v>0</v>
      </c>
      <c r="G28" s="1" t="str">
        <f t="shared" si="0"/>
        <v>+</v>
      </c>
      <c r="I28" t="s">
        <v>71</v>
      </c>
      <c r="J28" s="80">
        <f>6pf!Q191</f>
        <v>0</v>
      </c>
      <c r="K28" t="s">
        <v>28</v>
      </c>
      <c r="L28" t="s">
        <v>72</v>
      </c>
      <c r="M28" s="80">
        <f>6pf!Q192+6pf!Q193+6pf!Q194</f>
        <v>0</v>
      </c>
      <c r="N28" s="1" t="str">
        <f t="shared" si="1"/>
        <v>+</v>
      </c>
    </row>
    <row r="29" spans="2:14" ht="12.75">
      <c r="B29" t="s">
        <v>73</v>
      </c>
      <c r="C29">
        <f>6pf!P197</f>
        <v>0</v>
      </c>
      <c r="D29" t="s">
        <v>28</v>
      </c>
      <c r="E29" t="s">
        <v>74</v>
      </c>
      <c r="F29">
        <f>6pf!P198+6pf!P199+6pf!P200</f>
        <v>0</v>
      </c>
      <c r="G29" s="1" t="str">
        <f t="shared" si="0"/>
        <v>+</v>
      </c>
      <c r="I29" t="s">
        <v>73</v>
      </c>
      <c r="J29" s="80">
        <f>6pf!Q197</f>
        <v>0</v>
      </c>
      <c r="K29" t="s">
        <v>28</v>
      </c>
      <c r="L29" t="s">
        <v>74</v>
      </c>
      <c r="M29" s="80">
        <f>6pf!Q198+6pf!Q199+6pf!Q200</f>
        <v>0</v>
      </c>
      <c r="N29" s="1" t="str">
        <f t="shared" si="1"/>
        <v>+</v>
      </c>
    </row>
    <row r="30" spans="2:14" ht="12.75">
      <c r="B30" t="s">
        <v>75</v>
      </c>
      <c r="C30">
        <f>6pf!P202</f>
        <v>0</v>
      </c>
      <c r="D30" t="s">
        <v>28</v>
      </c>
      <c r="E30" t="s">
        <v>76</v>
      </c>
      <c r="F30">
        <f>6pf!P203+6pf!P207+6pf!P208+6pf!P214+6pf!P216+6pf!P217</f>
        <v>0</v>
      </c>
      <c r="G30" s="1" t="str">
        <f t="shared" si="0"/>
        <v>+</v>
      </c>
      <c r="I30" t="s">
        <v>75</v>
      </c>
      <c r="J30" s="80">
        <f>6pf!Q202</f>
        <v>0</v>
      </c>
      <c r="K30" t="s">
        <v>28</v>
      </c>
      <c r="L30" t="s">
        <v>76</v>
      </c>
      <c r="M30" s="80">
        <f>6pf!Q203+6pf!Q207+6pf!Q208+6pf!Q214+6pf!Q216+6pf!Q217</f>
        <v>0</v>
      </c>
      <c r="N30" s="1" t="str">
        <f t="shared" si="1"/>
        <v>+</v>
      </c>
    </row>
    <row r="31" spans="2:14" ht="12.75">
      <c r="B31" t="s">
        <v>77</v>
      </c>
      <c r="C31">
        <f>6pf!P203</f>
        <v>0</v>
      </c>
      <c r="D31" t="s">
        <v>28</v>
      </c>
      <c r="E31" t="s">
        <v>78</v>
      </c>
      <c r="F31">
        <f>6pf!P204+6pf!P205+6pf!P206</f>
        <v>0</v>
      </c>
      <c r="G31" s="1" t="str">
        <f t="shared" si="0"/>
        <v>+</v>
      </c>
      <c r="I31" t="s">
        <v>77</v>
      </c>
      <c r="J31" s="80">
        <f>6pf!Q203</f>
        <v>0</v>
      </c>
      <c r="K31" t="s">
        <v>28</v>
      </c>
      <c r="L31" t="s">
        <v>78</v>
      </c>
      <c r="M31" s="80">
        <f>6pf!Q204+6pf!Q205+6pf!Q206</f>
        <v>0</v>
      </c>
      <c r="N31" s="1" t="str">
        <f t="shared" si="1"/>
        <v>+</v>
      </c>
    </row>
    <row r="32" spans="2:14" ht="12.75">
      <c r="B32" t="s">
        <v>79</v>
      </c>
      <c r="C32">
        <f>6pf!P208</f>
        <v>0</v>
      </c>
      <c r="D32" t="s">
        <v>28</v>
      </c>
      <c r="E32" t="s">
        <v>80</v>
      </c>
      <c r="F32">
        <f>6pf!P209+6pf!P210+6pf!P211</f>
        <v>0</v>
      </c>
      <c r="G32" s="1" t="str">
        <f t="shared" si="0"/>
        <v>+</v>
      </c>
      <c r="I32" t="s">
        <v>79</v>
      </c>
      <c r="J32" s="80">
        <f>6pf!Q208</f>
        <v>0</v>
      </c>
      <c r="K32" t="s">
        <v>28</v>
      </c>
      <c r="L32" t="s">
        <v>80</v>
      </c>
      <c r="M32" s="80">
        <f>6pf!Q209+6pf!Q210+6pf!Q211</f>
        <v>0</v>
      </c>
      <c r="N32" s="1" t="str">
        <f t="shared" si="1"/>
        <v>+</v>
      </c>
    </row>
    <row r="33" spans="2:14" ht="12.75">
      <c r="B33" t="s">
        <v>81</v>
      </c>
      <c r="C33">
        <f>6pf!P220</f>
        <v>9</v>
      </c>
      <c r="D33" t="s">
        <v>28</v>
      </c>
      <c r="E33" t="s">
        <v>82</v>
      </c>
      <c r="F33">
        <f>6pf!P221+6pf!P254</f>
        <v>9</v>
      </c>
      <c r="G33" s="1" t="str">
        <f t="shared" si="0"/>
        <v>+</v>
      </c>
      <c r="I33" t="s">
        <v>81</v>
      </c>
      <c r="J33" s="80">
        <f>6pf!Q220</f>
        <v>58.1</v>
      </c>
      <c r="K33" t="s">
        <v>28</v>
      </c>
      <c r="L33" t="s">
        <v>82</v>
      </c>
      <c r="M33" s="80">
        <f>6pf!Q221+6pf!Q254</f>
        <v>58.1</v>
      </c>
      <c r="N33" s="1" t="str">
        <f t="shared" si="1"/>
        <v>+</v>
      </c>
    </row>
    <row r="34" spans="2:14" ht="12.75">
      <c r="B34" t="s">
        <v>83</v>
      </c>
      <c r="C34">
        <f>6pf!P221</f>
        <v>7</v>
      </c>
      <c r="D34" t="s">
        <v>28</v>
      </c>
      <c r="E34" t="s">
        <v>84</v>
      </c>
      <c r="F34">
        <f>6pf!P222+6pf!P223+6pf!P224</f>
        <v>7</v>
      </c>
      <c r="G34" s="1" t="str">
        <f t="shared" si="0"/>
        <v>+</v>
      </c>
      <c r="I34" t="s">
        <v>83</v>
      </c>
      <c r="J34" s="80">
        <f>6pf!Q221</f>
        <v>49.6</v>
      </c>
      <c r="K34" t="s">
        <v>28</v>
      </c>
      <c r="L34" t="s">
        <v>84</v>
      </c>
      <c r="M34" s="80">
        <f>6pf!Q222+6pf!Q223+6pf!Q224</f>
        <v>49.6</v>
      </c>
      <c r="N34" s="1" t="str">
        <f t="shared" si="1"/>
        <v>+</v>
      </c>
    </row>
    <row r="35" spans="2:14" ht="12.75">
      <c r="B35" t="s">
        <v>83</v>
      </c>
      <c r="C35">
        <f>6pf!P221</f>
        <v>7</v>
      </c>
      <c r="D35" t="s">
        <v>28</v>
      </c>
      <c r="E35" t="s">
        <v>85</v>
      </c>
      <c r="F35">
        <f>6pf!P225+6pf!P232</f>
        <v>7</v>
      </c>
      <c r="G35" s="1" t="str">
        <f t="shared" si="0"/>
        <v>+</v>
      </c>
      <c r="I35" t="s">
        <v>83</v>
      </c>
      <c r="J35" s="80">
        <f>6pf!Q221</f>
        <v>49.6</v>
      </c>
      <c r="K35" t="s">
        <v>28</v>
      </c>
      <c r="L35" t="s">
        <v>85</v>
      </c>
      <c r="M35" s="80">
        <f>6pf!Q225+6pf!Q232</f>
        <v>49.6</v>
      </c>
      <c r="N35" s="1" t="str">
        <f t="shared" si="1"/>
        <v>+</v>
      </c>
    </row>
    <row r="36" spans="2:14" ht="12.75">
      <c r="B36" t="s">
        <v>86</v>
      </c>
      <c r="C36">
        <f>6pf!P225</f>
        <v>7</v>
      </c>
      <c r="D36" t="s">
        <v>28</v>
      </c>
      <c r="E36" t="s">
        <v>87</v>
      </c>
      <c r="F36">
        <f>6pf!P226+6pf!P228+6pf!P230</f>
        <v>7</v>
      </c>
      <c r="G36" s="1" t="str">
        <f t="shared" si="0"/>
        <v>+</v>
      </c>
      <c r="I36" t="s">
        <v>86</v>
      </c>
      <c r="J36" s="80">
        <f>6pf!Q225</f>
        <v>49.6</v>
      </c>
      <c r="K36" t="s">
        <v>28</v>
      </c>
      <c r="L36" t="s">
        <v>87</v>
      </c>
      <c r="M36" s="80">
        <f>6pf!Q226+6pf!Q228+6pf!Q230</f>
        <v>49.6</v>
      </c>
      <c r="N36" s="1" t="str">
        <f t="shared" si="1"/>
        <v>+</v>
      </c>
    </row>
    <row r="37" spans="2:14" ht="12.75">
      <c r="B37" t="s">
        <v>88</v>
      </c>
      <c r="C37">
        <f>6pf!P232</f>
        <v>0</v>
      </c>
      <c r="D37" t="s">
        <v>28</v>
      </c>
      <c r="E37" t="s">
        <v>89</v>
      </c>
      <c r="F37">
        <f>6pf!P233+6pf!P235+6pf!P237</f>
        <v>0</v>
      </c>
      <c r="G37" s="1" t="str">
        <f t="shared" si="0"/>
        <v>+</v>
      </c>
      <c r="I37" t="s">
        <v>88</v>
      </c>
      <c r="J37" s="80">
        <f>6pf!Q232</f>
        <v>0</v>
      </c>
      <c r="K37" t="s">
        <v>28</v>
      </c>
      <c r="L37" t="s">
        <v>89</v>
      </c>
      <c r="M37" s="80">
        <f>6pf!Q233+6pf!Q235+6pf!Q237</f>
        <v>0</v>
      </c>
      <c r="N37" s="1" t="str">
        <f t="shared" si="1"/>
        <v>+</v>
      </c>
    </row>
    <row r="38" spans="2:14" ht="12.75">
      <c r="B38" t="s">
        <v>90</v>
      </c>
      <c r="C38">
        <f>6pf!P247</f>
        <v>0</v>
      </c>
      <c r="D38" t="s">
        <v>28</v>
      </c>
      <c r="E38" t="s">
        <v>91</v>
      </c>
      <c r="F38">
        <f>6pf!P248+6pf!P249+6pf!P250</f>
        <v>0</v>
      </c>
      <c r="G38" s="1" t="str">
        <f t="shared" si="0"/>
        <v>+</v>
      </c>
      <c r="I38" t="s">
        <v>90</v>
      </c>
      <c r="J38" s="80">
        <f>6pf!Q247</f>
        <v>0</v>
      </c>
      <c r="K38" t="s">
        <v>28</v>
      </c>
      <c r="L38" t="s">
        <v>91</v>
      </c>
      <c r="M38" s="80">
        <f>6pf!Q248+6pf!Q249+6pf!Q250</f>
        <v>0</v>
      </c>
      <c r="N38" s="1" t="str">
        <f t="shared" si="1"/>
        <v>+</v>
      </c>
    </row>
    <row r="39" spans="2:14" ht="12.75">
      <c r="B39" t="s">
        <v>92</v>
      </c>
      <c r="C39">
        <f>6pf!P254</f>
        <v>2</v>
      </c>
      <c r="D39" t="s">
        <v>28</v>
      </c>
      <c r="E39" t="s">
        <v>93</v>
      </c>
      <c r="F39">
        <f>6pf!P255+6pf!P256+6pf!P257</f>
        <v>2</v>
      </c>
      <c r="G39" s="1" t="str">
        <f t="shared" si="0"/>
        <v>+</v>
      </c>
      <c r="I39" t="s">
        <v>92</v>
      </c>
      <c r="J39" s="80">
        <f>6pf!Q254</f>
        <v>8.5</v>
      </c>
      <c r="K39" t="s">
        <v>28</v>
      </c>
      <c r="L39" t="s">
        <v>93</v>
      </c>
      <c r="M39" s="80">
        <f>6pf!Q255+6pf!Q256+6pf!Q257</f>
        <v>8.5</v>
      </c>
      <c r="N39" s="1" t="str">
        <f t="shared" si="1"/>
        <v>+</v>
      </c>
    </row>
    <row r="40" spans="2:14" ht="12.75">
      <c r="B40" t="s">
        <v>94</v>
      </c>
      <c r="C40">
        <f>6pf!P262</f>
        <v>23</v>
      </c>
      <c r="D40" t="s">
        <v>28</v>
      </c>
      <c r="E40" t="s">
        <v>95</v>
      </c>
      <c r="F40">
        <f>6pf!P263+6pf!P264+6pf!P270</f>
        <v>23</v>
      </c>
      <c r="G40" s="1" t="str">
        <f t="shared" si="0"/>
        <v>+</v>
      </c>
      <c r="I40" t="s">
        <v>94</v>
      </c>
      <c r="J40" s="80">
        <f>6pf!Q262</f>
        <v>241.9</v>
      </c>
      <c r="K40" t="s">
        <v>28</v>
      </c>
      <c r="L40" t="s">
        <v>95</v>
      </c>
      <c r="M40" s="80">
        <f>6pf!Q263+6pf!Q264+6pf!Q270</f>
        <v>241.9</v>
      </c>
      <c r="N40" s="1" t="str">
        <f t="shared" si="1"/>
        <v>+</v>
      </c>
    </row>
    <row r="41" spans="2:14" ht="12.75">
      <c r="B41" t="s">
        <v>96</v>
      </c>
      <c r="C41">
        <f>6pf!P264</f>
        <v>0</v>
      </c>
      <c r="D41" t="s">
        <v>28</v>
      </c>
      <c r="E41" t="s">
        <v>97</v>
      </c>
      <c r="F41">
        <f>6pf!P265+6pf!P266+6pf!P267</f>
        <v>0</v>
      </c>
      <c r="G41" s="1" t="str">
        <f t="shared" si="0"/>
        <v>+</v>
      </c>
      <c r="I41" t="s">
        <v>96</v>
      </c>
      <c r="J41" s="80">
        <f>6pf!Q264</f>
        <v>0</v>
      </c>
      <c r="K41" t="s">
        <v>28</v>
      </c>
      <c r="L41" t="s">
        <v>97</v>
      </c>
      <c r="M41" s="80">
        <f>6pf!Q265+6pf!Q266+6pf!Q267</f>
        <v>0</v>
      </c>
      <c r="N41" s="1" t="str">
        <f t="shared" si="1"/>
        <v>+</v>
      </c>
    </row>
    <row r="42" spans="2:14" ht="12.75">
      <c r="B42" t="s">
        <v>96</v>
      </c>
      <c r="C42">
        <f>6pf!P264</f>
        <v>0</v>
      </c>
      <c r="D42" t="s">
        <v>28</v>
      </c>
      <c r="E42" t="s">
        <v>98</v>
      </c>
      <c r="F42">
        <f>6pf!P268+6pf!P269</f>
        <v>0</v>
      </c>
      <c r="G42" s="1" t="str">
        <f t="shared" si="0"/>
        <v>+</v>
      </c>
      <c r="I42" t="s">
        <v>96</v>
      </c>
      <c r="J42" s="80">
        <f>6pf!Q264</f>
        <v>0</v>
      </c>
      <c r="K42" t="s">
        <v>28</v>
      </c>
      <c r="L42" t="s">
        <v>98</v>
      </c>
      <c r="M42" s="80">
        <f>6pf!Q268+6pf!Q269</f>
        <v>0</v>
      </c>
      <c r="N42" s="1" t="str">
        <f t="shared" si="1"/>
        <v>+</v>
      </c>
    </row>
    <row r="43" spans="2:14" ht="12.75">
      <c r="B43" t="s">
        <v>99</v>
      </c>
      <c r="C43">
        <f>6pf!P272</f>
        <v>0</v>
      </c>
      <c r="D43" t="s">
        <v>28</v>
      </c>
      <c r="E43" t="s">
        <v>100</v>
      </c>
      <c r="F43">
        <f>6pf!P273+6pf!P274+6pf!P279</f>
        <v>0</v>
      </c>
      <c r="G43" s="1" t="str">
        <f t="shared" si="0"/>
        <v>+</v>
      </c>
      <c r="I43" t="s">
        <v>99</v>
      </c>
      <c r="J43" s="80">
        <f>6pf!Q272</f>
        <v>0</v>
      </c>
      <c r="K43" t="s">
        <v>28</v>
      </c>
      <c r="L43" t="s">
        <v>100</v>
      </c>
      <c r="M43" s="80">
        <f>6pf!Q273+6pf!Q274+6pf!Q279</f>
        <v>0</v>
      </c>
      <c r="N43" s="1" t="str">
        <f t="shared" si="1"/>
        <v>+</v>
      </c>
    </row>
    <row r="44" spans="2:14" ht="12.75">
      <c r="B44" t="s">
        <v>101</v>
      </c>
      <c r="C44">
        <f>6pf!P274</f>
        <v>0</v>
      </c>
      <c r="D44" t="s">
        <v>28</v>
      </c>
      <c r="E44" t="s">
        <v>102</v>
      </c>
      <c r="F44">
        <f>SUM(6pf!P275:P276)</f>
        <v>0</v>
      </c>
      <c r="G44" s="1" t="str">
        <f t="shared" si="0"/>
        <v>+</v>
      </c>
      <c r="I44" t="s">
        <v>101</v>
      </c>
      <c r="J44" s="80">
        <f>6pf!Q274</f>
        <v>0</v>
      </c>
      <c r="K44" t="s">
        <v>28</v>
      </c>
      <c r="L44" t="s">
        <v>102</v>
      </c>
      <c r="M44" s="80">
        <f>SUM(6pf!Q275:Q276)</f>
        <v>0</v>
      </c>
      <c r="N44" s="1" t="str">
        <f t="shared" si="1"/>
        <v>+</v>
      </c>
    </row>
    <row r="45" spans="2:14" ht="12.75">
      <c r="B45" t="s">
        <v>101</v>
      </c>
      <c r="C45">
        <f>6pf!P274</f>
        <v>0</v>
      </c>
      <c r="D45" t="s">
        <v>28</v>
      </c>
      <c r="E45" t="s">
        <v>103</v>
      </c>
      <c r="F45">
        <f>SUM(6pf!P277:P278)</f>
        <v>0</v>
      </c>
      <c r="G45" s="1" t="str">
        <f t="shared" si="0"/>
        <v>+</v>
      </c>
      <c r="I45" t="s">
        <v>101</v>
      </c>
      <c r="J45" s="80">
        <f>6pf!Q274</f>
        <v>0</v>
      </c>
      <c r="K45" t="s">
        <v>28</v>
      </c>
      <c r="L45" t="s">
        <v>103</v>
      </c>
      <c r="M45" s="80">
        <f>SUM(6pf!Q277:Q278)</f>
        <v>0</v>
      </c>
      <c r="N45" s="1" t="str">
        <f t="shared" si="1"/>
        <v>+</v>
      </c>
    </row>
    <row r="46" spans="2:14" ht="12.75">
      <c r="B46" t="s">
        <v>104</v>
      </c>
      <c r="C46">
        <f>6pf!P285</f>
        <v>0</v>
      </c>
      <c r="D46" t="s">
        <v>28</v>
      </c>
      <c r="E46" t="s">
        <v>105</v>
      </c>
      <c r="F46">
        <f>6pf!P286+6pf!P287+6pf!P292</f>
        <v>0</v>
      </c>
      <c r="G46" s="1" t="str">
        <f t="shared" si="0"/>
        <v>+</v>
      </c>
      <c r="I46" t="s">
        <v>104</v>
      </c>
      <c r="J46" s="80">
        <f>6pf!Q285</f>
        <v>0</v>
      </c>
      <c r="K46" t="s">
        <v>28</v>
      </c>
      <c r="L46" t="s">
        <v>105</v>
      </c>
      <c r="M46" s="80">
        <f>6pf!Q286+6pf!Q287+6pf!Q292</f>
        <v>0</v>
      </c>
      <c r="N46" s="1" t="str">
        <f t="shared" si="1"/>
        <v>+</v>
      </c>
    </row>
    <row r="47" spans="2:14" ht="12.75">
      <c r="B47" t="s">
        <v>106</v>
      </c>
      <c r="C47">
        <f>6pf!P287</f>
        <v>0</v>
      </c>
      <c r="D47" t="s">
        <v>28</v>
      </c>
      <c r="E47" t="s">
        <v>107</v>
      </c>
      <c r="F47">
        <f>6pf!P288+6pf!P289</f>
        <v>0</v>
      </c>
      <c r="G47" s="1" t="str">
        <f t="shared" si="0"/>
        <v>+</v>
      </c>
      <c r="I47" t="s">
        <v>106</v>
      </c>
      <c r="J47" s="80">
        <f>6pf!Q287</f>
        <v>0</v>
      </c>
      <c r="K47" t="s">
        <v>28</v>
      </c>
      <c r="L47" t="s">
        <v>107</v>
      </c>
      <c r="M47" s="80">
        <f>6pf!Q288+6pf!Q289</f>
        <v>0</v>
      </c>
      <c r="N47" s="1" t="str">
        <f t="shared" si="1"/>
        <v>+</v>
      </c>
    </row>
    <row r="48" spans="2:14" ht="12.75">
      <c r="B48" t="s">
        <v>106</v>
      </c>
      <c r="C48">
        <f>6pf!P287</f>
        <v>0</v>
      </c>
      <c r="D48" t="s">
        <v>28</v>
      </c>
      <c r="E48" t="s">
        <v>108</v>
      </c>
      <c r="F48">
        <f>6pf!P290+6pf!P291</f>
        <v>0</v>
      </c>
      <c r="G48" s="1" t="str">
        <f t="shared" si="0"/>
        <v>+</v>
      </c>
      <c r="I48" t="s">
        <v>106</v>
      </c>
      <c r="J48" s="80">
        <f>6pf!Q287</f>
        <v>0</v>
      </c>
      <c r="K48" t="s">
        <v>28</v>
      </c>
      <c r="L48" t="s">
        <v>108</v>
      </c>
      <c r="M48" s="80">
        <f>6pf!Q290+6pf!Q291</f>
        <v>0</v>
      </c>
      <c r="N48" s="1" t="str">
        <f t="shared" si="1"/>
        <v>+</v>
      </c>
    </row>
    <row r="49" spans="2:14" ht="12.75">
      <c r="B49" t="s">
        <v>109</v>
      </c>
      <c r="C49">
        <f>6pf!P294</f>
        <v>0</v>
      </c>
      <c r="D49" t="s">
        <v>28</v>
      </c>
      <c r="E49" t="s">
        <v>110</v>
      </c>
      <c r="F49">
        <f>6pf!P295+6pf!P296+6pf!P301</f>
        <v>0</v>
      </c>
      <c r="G49" s="1" t="str">
        <f t="shared" si="0"/>
        <v>+</v>
      </c>
      <c r="I49" t="s">
        <v>109</v>
      </c>
      <c r="J49" s="80">
        <f>6pf!Q294</f>
        <v>0</v>
      </c>
      <c r="K49" t="s">
        <v>28</v>
      </c>
      <c r="L49" t="s">
        <v>110</v>
      </c>
      <c r="M49" s="80">
        <f>6pf!Q295+6pf!Q296+6pf!Q301</f>
        <v>0</v>
      </c>
      <c r="N49" s="1" t="str">
        <f t="shared" si="1"/>
        <v>+</v>
      </c>
    </row>
    <row r="50" spans="2:14" ht="12.75">
      <c r="B50" t="s">
        <v>111</v>
      </c>
      <c r="C50">
        <f>6pf!P296</f>
        <v>0</v>
      </c>
      <c r="D50" t="s">
        <v>28</v>
      </c>
      <c r="E50" t="s">
        <v>112</v>
      </c>
      <c r="F50">
        <f>6pf!P297+6pf!P298</f>
        <v>0</v>
      </c>
      <c r="G50" s="1" t="str">
        <f t="shared" si="0"/>
        <v>+</v>
      </c>
      <c r="I50" t="s">
        <v>111</v>
      </c>
      <c r="J50" s="80">
        <f>6pf!Q296</f>
        <v>0</v>
      </c>
      <c r="K50" t="s">
        <v>28</v>
      </c>
      <c r="L50" t="s">
        <v>112</v>
      </c>
      <c r="M50" s="80">
        <f>6pf!Q297+6pf!Q298</f>
        <v>0</v>
      </c>
      <c r="N50" s="1" t="str">
        <f t="shared" si="1"/>
        <v>+</v>
      </c>
    </row>
    <row r="51" spans="2:14" ht="12.75">
      <c r="B51" t="s">
        <v>111</v>
      </c>
      <c r="C51">
        <f>6pf!P296</f>
        <v>0</v>
      </c>
      <c r="D51" t="s">
        <v>28</v>
      </c>
      <c r="E51" t="s">
        <v>113</v>
      </c>
      <c r="F51">
        <f>6pf!P299+6pf!P300</f>
        <v>0</v>
      </c>
      <c r="G51" s="1" t="str">
        <f t="shared" si="0"/>
        <v>+</v>
      </c>
      <c r="I51" t="s">
        <v>111</v>
      </c>
      <c r="J51" s="80">
        <f>6pf!Q296</f>
        <v>0</v>
      </c>
      <c r="K51" t="s">
        <v>28</v>
      </c>
      <c r="L51" t="s">
        <v>113</v>
      </c>
      <c r="M51" s="80">
        <f>6pf!Q299+6pf!Q300</f>
        <v>0</v>
      </c>
      <c r="N51" s="1" t="str">
        <f t="shared" si="1"/>
        <v>+</v>
      </c>
    </row>
    <row r="52" spans="2:14" ht="12.75">
      <c r="B52" t="s">
        <v>114</v>
      </c>
      <c r="C52">
        <f>6pf!P303</f>
        <v>0</v>
      </c>
      <c r="D52" t="s">
        <v>28</v>
      </c>
      <c r="E52" t="s">
        <v>115</v>
      </c>
      <c r="F52">
        <f>6pf!P304+6pf!P305+6pf!P310</f>
        <v>0</v>
      </c>
      <c r="G52" s="1" t="str">
        <f t="shared" si="0"/>
        <v>+</v>
      </c>
      <c r="I52" t="s">
        <v>114</v>
      </c>
      <c r="J52" s="80">
        <f>6pf!Q303</f>
        <v>0</v>
      </c>
      <c r="K52" t="s">
        <v>28</v>
      </c>
      <c r="L52" t="s">
        <v>115</v>
      </c>
      <c r="M52" s="80">
        <f>6pf!Q304+6pf!Q305+6pf!Q310</f>
        <v>0</v>
      </c>
      <c r="N52" s="1" t="str">
        <f t="shared" si="1"/>
        <v>+</v>
      </c>
    </row>
    <row r="53" spans="2:14" ht="12.75">
      <c r="B53" t="s">
        <v>116</v>
      </c>
      <c r="C53">
        <f>6pf!P305</f>
        <v>0</v>
      </c>
      <c r="D53" t="s">
        <v>28</v>
      </c>
      <c r="E53" t="s">
        <v>117</v>
      </c>
      <c r="F53">
        <f>6pf!P306+6pf!P307</f>
        <v>0</v>
      </c>
      <c r="G53" s="1" t="str">
        <f t="shared" si="0"/>
        <v>+</v>
      </c>
      <c r="I53" t="s">
        <v>116</v>
      </c>
      <c r="J53" s="80">
        <f>6pf!Q305</f>
        <v>0</v>
      </c>
      <c r="K53" t="s">
        <v>28</v>
      </c>
      <c r="L53" t="s">
        <v>117</v>
      </c>
      <c r="M53" s="80">
        <f>6pf!Q306+6pf!Q307</f>
        <v>0</v>
      </c>
      <c r="N53" s="1" t="str">
        <f t="shared" si="1"/>
        <v>+</v>
      </c>
    </row>
    <row r="54" spans="2:14" ht="12.75">
      <c r="B54" t="s">
        <v>116</v>
      </c>
      <c r="C54">
        <f>6pf!P305</f>
        <v>0</v>
      </c>
      <c r="D54" t="s">
        <v>28</v>
      </c>
      <c r="E54" t="s">
        <v>118</v>
      </c>
      <c r="F54">
        <f>6pf!P308+6pf!P309</f>
        <v>0</v>
      </c>
      <c r="G54" s="1" t="str">
        <f t="shared" si="0"/>
        <v>+</v>
      </c>
      <c r="I54" t="s">
        <v>116</v>
      </c>
      <c r="J54" s="80">
        <f>6pf!Q305</f>
        <v>0</v>
      </c>
      <c r="K54" t="s">
        <v>28</v>
      </c>
      <c r="L54" t="s">
        <v>118</v>
      </c>
      <c r="M54" s="80">
        <f>6pf!Q308+6pf!Q309</f>
        <v>0</v>
      </c>
      <c r="N54" s="1" t="str">
        <f t="shared" si="1"/>
        <v>+</v>
      </c>
    </row>
    <row r="55" spans="2:14" ht="12.75">
      <c r="B55" t="s">
        <v>119</v>
      </c>
      <c r="C55">
        <f>6pf!P313</f>
        <v>0</v>
      </c>
      <c r="D55" t="s">
        <v>28</v>
      </c>
      <c r="E55" t="s">
        <v>120</v>
      </c>
      <c r="F55">
        <f>6pf!P314+6pf!P315+6pf!P320</f>
        <v>0</v>
      </c>
      <c r="G55" s="1" t="str">
        <f t="shared" si="0"/>
        <v>+</v>
      </c>
      <c r="I55" t="s">
        <v>119</v>
      </c>
      <c r="J55" s="80">
        <f>6pf!Q313</f>
        <v>0</v>
      </c>
      <c r="K55" t="s">
        <v>28</v>
      </c>
      <c r="L55" t="s">
        <v>120</v>
      </c>
      <c r="M55" s="80">
        <f>6pf!Q314+6pf!Q315+6pf!Q320</f>
        <v>0</v>
      </c>
      <c r="N55" s="1" t="str">
        <f t="shared" si="1"/>
        <v>+</v>
      </c>
    </row>
    <row r="56" spans="2:14" ht="12.75">
      <c r="B56" t="s">
        <v>121</v>
      </c>
      <c r="C56">
        <f>6pf!P315</f>
        <v>0</v>
      </c>
      <c r="D56" t="s">
        <v>28</v>
      </c>
      <c r="E56" t="s">
        <v>122</v>
      </c>
      <c r="F56">
        <f>6pf!P316+6pf!P317</f>
        <v>0</v>
      </c>
      <c r="G56" s="1" t="str">
        <f t="shared" si="0"/>
        <v>+</v>
      </c>
      <c r="I56" t="s">
        <v>121</v>
      </c>
      <c r="J56" s="80">
        <f>6pf!Q315</f>
        <v>0</v>
      </c>
      <c r="K56" t="s">
        <v>28</v>
      </c>
      <c r="L56" t="s">
        <v>122</v>
      </c>
      <c r="M56" s="80">
        <f>6pf!Q316+6pf!Q317</f>
        <v>0</v>
      </c>
      <c r="N56" s="1" t="str">
        <f t="shared" si="1"/>
        <v>+</v>
      </c>
    </row>
    <row r="57" spans="2:14" ht="12.75">
      <c r="B57" t="s">
        <v>121</v>
      </c>
      <c r="C57">
        <f>6pf!P315</f>
        <v>0</v>
      </c>
      <c r="D57" t="s">
        <v>28</v>
      </c>
      <c r="E57" t="s">
        <v>123</v>
      </c>
      <c r="F57">
        <f>6pf!P318+6pf!P319</f>
        <v>0</v>
      </c>
      <c r="G57" s="1" t="str">
        <f t="shared" si="0"/>
        <v>+</v>
      </c>
      <c r="I57" t="s">
        <v>121</v>
      </c>
      <c r="J57" s="80">
        <f>6pf!Q315</f>
        <v>0</v>
      </c>
      <c r="K57" t="s">
        <v>28</v>
      </c>
      <c r="L57" t="s">
        <v>123</v>
      </c>
      <c r="M57" s="80">
        <f>6pf!Q318+6pf!Q319</f>
        <v>0</v>
      </c>
      <c r="N57" s="1" t="str">
        <f t="shared" si="1"/>
        <v>+</v>
      </c>
    </row>
    <row r="58" spans="2:14" ht="12.75">
      <c r="B58" t="s">
        <v>124</v>
      </c>
      <c r="C58">
        <f>6pf!P322</f>
        <v>0</v>
      </c>
      <c r="D58" t="s">
        <v>28</v>
      </c>
      <c r="E58" t="s">
        <v>125</v>
      </c>
      <c r="F58">
        <f>6pf!P323+6pf!P324+6pf!P330</f>
        <v>0</v>
      </c>
      <c r="G58" s="1" t="str">
        <f t="shared" si="0"/>
        <v>+</v>
      </c>
      <c r="I58" t="s">
        <v>124</v>
      </c>
      <c r="J58" s="80">
        <f>6pf!Q322</f>
        <v>0</v>
      </c>
      <c r="K58" t="s">
        <v>28</v>
      </c>
      <c r="L58" t="s">
        <v>125</v>
      </c>
      <c r="M58" s="80">
        <f>6pf!Q323+6pf!Q324+6pf!Q330</f>
        <v>0</v>
      </c>
      <c r="N58" s="1" t="str">
        <f t="shared" si="1"/>
        <v>+</v>
      </c>
    </row>
    <row r="59" spans="2:14" ht="12.75">
      <c r="B59" t="s">
        <v>126</v>
      </c>
      <c r="C59">
        <f>6pf!P324</f>
        <v>0</v>
      </c>
      <c r="D59" t="s">
        <v>28</v>
      </c>
      <c r="E59" t="s">
        <v>127</v>
      </c>
      <c r="F59">
        <f>SUM(6pf!P325:P327)</f>
        <v>0</v>
      </c>
      <c r="G59" s="1" t="str">
        <f t="shared" si="0"/>
        <v>+</v>
      </c>
      <c r="I59" t="s">
        <v>126</v>
      </c>
      <c r="J59" s="80">
        <f>6pf!Q324</f>
        <v>0</v>
      </c>
      <c r="K59" t="s">
        <v>28</v>
      </c>
      <c r="L59" t="s">
        <v>127</v>
      </c>
      <c r="M59" s="80">
        <f>SUM(6pf!Q325:Q327)</f>
        <v>0</v>
      </c>
      <c r="N59" s="1" t="str">
        <f t="shared" si="1"/>
        <v>+</v>
      </c>
    </row>
    <row r="60" spans="2:14" ht="12.75">
      <c r="B60" t="s">
        <v>126</v>
      </c>
      <c r="C60">
        <f>6pf!P324</f>
        <v>0</v>
      </c>
      <c r="D60" t="s">
        <v>28</v>
      </c>
      <c r="E60" t="s">
        <v>128</v>
      </c>
      <c r="F60">
        <f>6pf!P328+6pf!P329</f>
        <v>0</v>
      </c>
      <c r="G60" s="1" t="str">
        <f t="shared" si="0"/>
        <v>+</v>
      </c>
      <c r="I60" t="s">
        <v>126</v>
      </c>
      <c r="J60" s="80">
        <f>6pf!Q324</f>
        <v>0</v>
      </c>
      <c r="K60" t="s">
        <v>28</v>
      </c>
      <c r="L60" t="s">
        <v>128</v>
      </c>
      <c r="M60" s="80">
        <f>6pf!Q328+6pf!Q329</f>
        <v>0</v>
      </c>
      <c r="N60" s="1" t="str">
        <f t="shared" si="1"/>
        <v>+</v>
      </c>
    </row>
    <row r="61" spans="2:14" ht="12.75">
      <c r="B61" t="s">
        <v>129</v>
      </c>
      <c r="C61">
        <f>6pf!P332</f>
        <v>8</v>
      </c>
      <c r="D61" t="s">
        <v>28</v>
      </c>
      <c r="E61" t="s">
        <v>130</v>
      </c>
      <c r="F61">
        <f>6pf!P333+6pf!P334+6pf!P339</f>
        <v>8</v>
      </c>
      <c r="G61" s="1" t="str">
        <f t="shared" si="0"/>
        <v>+</v>
      </c>
      <c r="I61" t="s">
        <v>129</v>
      </c>
      <c r="J61" s="80">
        <f>6pf!Q332</f>
        <v>90.3</v>
      </c>
      <c r="K61" t="s">
        <v>28</v>
      </c>
      <c r="L61" t="s">
        <v>130</v>
      </c>
      <c r="M61" s="80">
        <f>6pf!Q333+6pf!Q334+6pf!Q339</f>
        <v>90.3</v>
      </c>
      <c r="N61" s="1" t="str">
        <f t="shared" si="1"/>
        <v>+</v>
      </c>
    </row>
    <row r="62" spans="2:14" ht="12.75">
      <c r="B62" t="s">
        <v>131</v>
      </c>
      <c r="C62">
        <f>6pf!P334</f>
        <v>1</v>
      </c>
      <c r="D62" t="s">
        <v>28</v>
      </c>
      <c r="E62" t="s">
        <v>132</v>
      </c>
      <c r="F62">
        <f>6pf!P335+6pf!P336</f>
        <v>1</v>
      </c>
      <c r="G62" s="1" t="str">
        <f t="shared" si="0"/>
        <v>+</v>
      </c>
      <c r="I62" t="s">
        <v>131</v>
      </c>
      <c r="J62" s="80">
        <f>6pf!Q334</f>
        <v>17.7</v>
      </c>
      <c r="K62" t="s">
        <v>28</v>
      </c>
      <c r="L62" t="s">
        <v>132</v>
      </c>
      <c r="M62" s="80">
        <f>6pf!Q335+6pf!Q336</f>
        <v>17.7</v>
      </c>
      <c r="N62" s="1" t="str">
        <f t="shared" si="1"/>
        <v>+</v>
      </c>
    </row>
    <row r="63" spans="2:14" ht="12.75">
      <c r="B63" t="s">
        <v>131</v>
      </c>
      <c r="C63">
        <f>6pf!P334</f>
        <v>1</v>
      </c>
      <c r="D63" t="s">
        <v>28</v>
      </c>
      <c r="E63" t="s">
        <v>133</v>
      </c>
      <c r="F63">
        <f>6pf!P337+6pf!P338</f>
        <v>1</v>
      </c>
      <c r="G63" s="1" t="str">
        <f t="shared" si="0"/>
        <v>+</v>
      </c>
      <c r="I63" t="s">
        <v>131</v>
      </c>
      <c r="J63" s="80">
        <f>6pf!Q334</f>
        <v>17.7</v>
      </c>
      <c r="K63" t="s">
        <v>28</v>
      </c>
      <c r="L63" t="s">
        <v>133</v>
      </c>
      <c r="M63" s="80">
        <f>6pf!Q337+6pf!Q338</f>
        <v>17.7</v>
      </c>
      <c r="N63" s="1" t="str">
        <f t="shared" si="1"/>
        <v>+</v>
      </c>
    </row>
    <row r="64" spans="2:14" ht="12.75">
      <c r="B64" t="s">
        <v>134</v>
      </c>
      <c r="C64">
        <f>6pf!P341</f>
        <v>10</v>
      </c>
      <c r="D64" t="s">
        <v>28</v>
      </c>
      <c r="E64" t="s">
        <v>135</v>
      </c>
      <c r="F64">
        <f>SUM(6pf!P342:P344)</f>
        <v>10</v>
      </c>
      <c r="G64" s="1" t="str">
        <f t="shared" si="0"/>
        <v>+</v>
      </c>
      <c r="I64" t="s">
        <v>134</v>
      </c>
      <c r="J64" s="80">
        <f>6pf!Q341</f>
        <v>671.6</v>
      </c>
      <c r="K64" t="s">
        <v>28</v>
      </c>
      <c r="L64" t="s">
        <v>135</v>
      </c>
      <c r="M64" s="80">
        <f>SUM(6pf!Q342:Q344)</f>
        <v>671.6</v>
      </c>
      <c r="N64" s="1" t="str">
        <f t="shared" si="1"/>
        <v>+</v>
      </c>
    </row>
    <row r="65" spans="2:14" ht="12.75">
      <c r="B65" t="s">
        <v>136</v>
      </c>
      <c r="C65">
        <f>6pf!P348</f>
        <v>0</v>
      </c>
      <c r="D65" t="s">
        <v>28</v>
      </c>
      <c r="E65" t="s">
        <v>137</v>
      </c>
      <c r="F65">
        <f>6pf!P349+6pf!P350+6pf!P356</f>
        <v>0</v>
      </c>
      <c r="G65" s="1" t="str">
        <f t="shared" si="0"/>
        <v>+</v>
      </c>
      <c r="I65" t="s">
        <v>136</v>
      </c>
      <c r="J65" s="80">
        <f>6pf!Q348</f>
        <v>0</v>
      </c>
      <c r="K65" t="s">
        <v>28</v>
      </c>
      <c r="L65" t="s">
        <v>137</v>
      </c>
      <c r="M65" s="80">
        <f>6pf!Q349+6pf!Q350+6pf!Q356</f>
        <v>0</v>
      </c>
      <c r="N65" s="1" t="str">
        <f t="shared" si="1"/>
        <v>+</v>
      </c>
    </row>
    <row r="66" spans="2:14" ht="12.75">
      <c r="B66" t="s">
        <v>138</v>
      </c>
      <c r="C66">
        <f>6pf!P350</f>
        <v>0</v>
      </c>
      <c r="D66" t="s">
        <v>28</v>
      </c>
      <c r="E66" t="s">
        <v>139</v>
      </c>
      <c r="F66">
        <f>6pf!P351+6pf!P352</f>
        <v>0</v>
      </c>
      <c r="G66" s="1" t="str">
        <f t="shared" si="0"/>
        <v>+</v>
      </c>
      <c r="I66" t="s">
        <v>138</v>
      </c>
      <c r="J66" s="80">
        <f>6pf!Q350</f>
        <v>0</v>
      </c>
      <c r="K66" t="s">
        <v>28</v>
      </c>
      <c r="L66" t="s">
        <v>139</v>
      </c>
      <c r="M66" s="80">
        <f>6pf!Q351+6pf!Q352</f>
        <v>0</v>
      </c>
      <c r="N66" s="1" t="str">
        <f t="shared" si="1"/>
        <v>+</v>
      </c>
    </row>
    <row r="67" spans="2:14" ht="12.75">
      <c r="B67" t="s">
        <v>138</v>
      </c>
      <c r="C67">
        <f>6pf!P350</f>
        <v>0</v>
      </c>
      <c r="D67" t="s">
        <v>28</v>
      </c>
      <c r="E67" t="s">
        <v>140</v>
      </c>
      <c r="F67">
        <f>6pf!P354+6pf!P355</f>
        <v>0</v>
      </c>
      <c r="G67" s="1" t="str">
        <f t="shared" si="0"/>
        <v>+</v>
      </c>
      <c r="I67" t="s">
        <v>138</v>
      </c>
      <c r="J67" s="80">
        <f>6pf!Q350</f>
        <v>0</v>
      </c>
      <c r="K67" t="s">
        <v>28</v>
      </c>
      <c r="L67" t="s">
        <v>140</v>
      </c>
      <c r="M67" s="80">
        <f>6pf!Q354+6pf!Q355</f>
        <v>0</v>
      </c>
      <c r="N67" s="1" t="str">
        <f t="shared" si="1"/>
        <v>+</v>
      </c>
    </row>
    <row r="68" spans="2:14" ht="12.75">
      <c r="B68" t="s">
        <v>141</v>
      </c>
      <c r="C68">
        <f>6pf!P358</f>
        <v>28</v>
      </c>
      <c r="D68" t="s">
        <v>28</v>
      </c>
      <c r="E68" t="s">
        <v>142</v>
      </c>
      <c r="F68">
        <f>6pf!P359+6pf!P370+6pf!P372</f>
        <v>28</v>
      </c>
      <c r="G68" s="1" t="str">
        <f t="shared" si="0"/>
        <v>+</v>
      </c>
      <c r="I68" t="s">
        <v>141</v>
      </c>
      <c r="J68" s="80">
        <f>6pf!Q358</f>
        <v>207.9</v>
      </c>
      <c r="K68" t="s">
        <v>28</v>
      </c>
      <c r="L68" t="s">
        <v>142</v>
      </c>
      <c r="M68" s="80">
        <f>6pf!Q359+6pf!Q370+6pf!Q372</f>
        <v>207.9</v>
      </c>
      <c r="N68" s="1" t="str">
        <f t="shared" si="1"/>
        <v>+</v>
      </c>
    </row>
    <row r="69" spans="2:14" ht="12.75">
      <c r="B69" t="s">
        <v>143</v>
      </c>
      <c r="C69">
        <f>6pf!P359</f>
        <v>25</v>
      </c>
      <c r="D69" t="s">
        <v>28</v>
      </c>
      <c r="E69" t="s">
        <v>144</v>
      </c>
      <c r="F69">
        <f>6pf!P361+6pf!P364+6pf!P367</f>
        <v>25</v>
      </c>
      <c r="G69" s="1" t="str">
        <f t="shared" si="0"/>
        <v>+</v>
      </c>
      <c r="I69" t="s">
        <v>143</v>
      </c>
      <c r="J69" s="80">
        <f>6pf!Q359</f>
        <v>190.5</v>
      </c>
      <c r="K69" t="s">
        <v>28</v>
      </c>
      <c r="L69" t="s">
        <v>144</v>
      </c>
      <c r="M69" s="80">
        <f>6pf!Q361+6pf!Q364+6pf!Q367</f>
        <v>190.5</v>
      </c>
      <c r="N69" s="1" t="str">
        <f t="shared" si="1"/>
        <v>+</v>
      </c>
    </row>
    <row r="70" spans="2:14" ht="12.75">
      <c r="B70" t="s">
        <v>145</v>
      </c>
      <c r="C70">
        <f>6pf!P360</f>
        <v>7</v>
      </c>
      <c r="D70" t="s">
        <v>28</v>
      </c>
      <c r="E70" t="s">
        <v>146</v>
      </c>
      <c r="F70">
        <f>6pf!P362+6pf!P365+6pf!P368</f>
        <v>7</v>
      </c>
      <c r="G70" s="1" t="str">
        <f t="shared" si="0"/>
        <v>+</v>
      </c>
      <c r="I70" t="s">
        <v>145</v>
      </c>
      <c r="J70" s="80">
        <f>6pf!Q360</f>
        <v>24.3</v>
      </c>
      <c r="K70" t="s">
        <v>28</v>
      </c>
      <c r="L70" t="s">
        <v>146</v>
      </c>
      <c r="M70" s="80">
        <f>6pf!Q362+6pf!Q365+6pf!Q368</f>
        <v>24.3</v>
      </c>
      <c r="N70" s="1" t="str">
        <f t="shared" si="1"/>
        <v>+</v>
      </c>
    </row>
    <row r="71" spans="2:14" ht="12.75">
      <c r="B71" t="s">
        <v>147</v>
      </c>
      <c r="C71">
        <f>6pf!P372</f>
        <v>3</v>
      </c>
      <c r="D71" t="s">
        <v>28</v>
      </c>
      <c r="E71" t="s">
        <v>148</v>
      </c>
      <c r="F71">
        <f>SUM(6pf!P373:P375)</f>
        <v>3</v>
      </c>
      <c r="G71" s="1" t="str">
        <f t="shared" si="0"/>
        <v>+</v>
      </c>
      <c r="I71" t="s">
        <v>147</v>
      </c>
      <c r="J71" s="80">
        <f>6pf!Q372</f>
        <v>17.4</v>
      </c>
      <c r="K71" t="s">
        <v>28</v>
      </c>
      <c r="L71" t="s">
        <v>148</v>
      </c>
      <c r="M71" s="80">
        <f>SUM(6pf!Q373:Q375)</f>
        <v>17.4</v>
      </c>
      <c r="N71" s="1" t="str">
        <f t="shared" si="1"/>
        <v>+</v>
      </c>
    </row>
    <row r="72" spans="2:14" ht="12.75">
      <c r="B72" t="s">
        <v>149</v>
      </c>
      <c r="C72">
        <f>6pf!P379</f>
        <v>416</v>
      </c>
      <c r="D72" t="s">
        <v>28</v>
      </c>
      <c r="E72" t="s">
        <v>150</v>
      </c>
      <c r="F72">
        <f>SUM(6pf!P380:P385)</f>
        <v>416</v>
      </c>
      <c r="G72" s="1" t="str">
        <f t="shared" si="0"/>
        <v>+</v>
      </c>
      <c r="I72" t="s">
        <v>149</v>
      </c>
      <c r="J72" s="80">
        <f>6pf!Q379</f>
        <v>1243.7</v>
      </c>
      <c r="K72" t="s">
        <v>28</v>
      </c>
      <c r="L72" t="s">
        <v>150</v>
      </c>
      <c r="M72" s="80">
        <f>SUM(6pf!Q380:Q385)</f>
        <v>1243.7</v>
      </c>
      <c r="N72" s="1" t="str">
        <f t="shared" si="1"/>
        <v>+</v>
      </c>
    </row>
    <row r="73" spans="2:14" ht="12.75">
      <c r="B73" t="s">
        <v>149</v>
      </c>
      <c r="C73">
        <f>6pf!P379</f>
        <v>416</v>
      </c>
      <c r="D73" t="s">
        <v>28</v>
      </c>
      <c r="E73" t="s">
        <v>151</v>
      </c>
      <c r="F73">
        <f>6pf!P386+6pf!P394+6pf!P404+6pf!P409+6pf!P415</f>
        <v>416</v>
      </c>
      <c r="G73" s="1" t="str">
        <f t="shared" si="0"/>
        <v>+</v>
      </c>
      <c r="I73" t="s">
        <v>149</v>
      </c>
      <c r="J73" s="80">
        <f>6pf!Q379</f>
        <v>1243.7</v>
      </c>
      <c r="K73" t="s">
        <v>28</v>
      </c>
      <c r="L73" t="s">
        <v>151</v>
      </c>
      <c r="M73" s="80">
        <f>6pf!Q386+6pf!Q394+6pf!Q404+6pf!Q409+6pf!Q415</f>
        <v>1243.7</v>
      </c>
      <c r="N73" s="1" t="str">
        <f t="shared" si="1"/>
        <v>+</v>
      </c>
    </row>
    <row r="74" spans="2:14" ht="12.75">
      <c r="B74" t="s">
        <v>152</v>
      </c>
      <c r="C74">
        <f>6pf!P386</f>
        <v>381</v>
      </c>
      <c r="D74" t="s">
        <v>28</v>
      </c>
      <c r="E74" t="s">
        <v>153</v>
      </c>
      <c r="F74">
        <f>SUM(6pf!P387:P391)</f>
        <v>381</v>
      </c>
      <c r="G74" s="1" t="str">
        <f t="shared" si="0"/>
        <v>+</v>
      </c>
      <c r="I74" t="s">
        <v>152</v>
      </c>
      <c r="J74" s="80">
        <f>6pf!Q386</f>
        <v>1012</v>
      </c>
      <c r="K74" t="s">
        <v>28</v>
      </c>
      <c r="L74" t="s">
        <v>153</v>
      </c>
      <c r="M74" s="80">
        <f>SUM(6pf!Q387:Q391)</f>
        <v>1012</v>
      </c>
      <c r="N74" s="1" t="str">
        <f t="shared" si="1"/>
        <v>+</v>
      </c>
    </row>
    <row r="75" spans="2:14" ht="12.75">
      <c r="B75" t="s">
        <v>154</v>
      </c>
      <c r="C75">
        <f>6pf!P394</f>
        <v>32</v>
      </c>
      <c r="D75" t="s">
        <v>28</v>
      </c>
      <c r="E75" t="s">
        <v>155</v>
      </c>
      <c r="F75">
        <f>SUM(6pf!P395:P399)</f>
        <v>32</v>
      </c>
      <c r="G75" s="1" t="str">
        <f t="shared" si="0"/>
        <v>+</v>
      </c>
      <c r="I75" t="s">
        <v>154</v>
      </c>
      <c r="J75" s="80">
        <f>6pf!Q394</f>
        <v>211.4</v>
      </c>
      <c r="K75" t="s">
        <v>28</v>
      </c>
      <c r="L75" t="s">
        <v>155</v>
      </c>
      <c r="M75" s="80">
        <f>SUM(6pf!Q395:Q399)</f>
        <v>211.39999999999998</v>
      </c>
      <c r="N75" s="1" t="str">
        <f t="shared" si="1"/>
        <v>+</v>
      </c>
    </row>
    <row r="76" spans="2:14" ht="12.75">
      <c r="B76" t="s">
        <v>154</v>
      </c>
      <c r="C76">
        <f>6pf!P394</f>
        <v>32</v>
      </c>
      <c r="D76" t="s">
        <v>28</v>
      </c>
      <c r="E76" t="s">
        <v>156</v>
      </c>
      <c r="F76">
        <f>SUM(6pf!P400:P403)</f>
        <v>32</v>
      </c>
      <c r="G76" s="1" t="str">
        <f t="shared" si="0"/>
        <v>+</v>
      </c>
      <c r="I76" t="s">
        <v>154</v>
      </c>
      <c r="J76" s="80">
        <f>6pf!Q394</f>
        <v>211.4</v>
      </c>
      <c r="K76" t="s">
        <v>28</v>
      </c>
      <c r="L76" t="s">
        <v>156</v>
      </c>
      <c r="M76" s="80">
        <f>SUM(6pf!Q400:Q403)</f>
        <v>211.39999999999998</v>
      </c>
      <c r="N76" s="1" t="str">
        <f t="shared" si="1"/>
        <v>+</v>
      </c>
    </row>
    <row r="77" spans="2:14" ht="12.75">
      <c r="B77" t="s">
        <v>157</v>
      </c>
      <c r="C77">
        <f>6pf!P404</f>
        <v>0</v>
      </c>
      <c r="D77" t="s">
        <v>28</v>
      </c>
      <c r="E77" t="s">
        <v>158</v>
      </c>
      <c r="F77">
        <f>SUM(6pf!P405:P408)</f>
        <v>0</v>
      </c>
      <c r="G77" s="1" t="str">
        <f t="shared" si="0"/>
        <v>+</v>
      </c>
      <c r="I77" t="s">
        <v>157</v>
      </c>
      <c r="J77" s="80">
        <f>6pf!Q404</f>
        <v>0</v>
      </c>
      <c r="K77" t="s">
        <v>28</v>
      </c>
      <c r="L77" t="s">
        <v>158</v>
      </c>
      <c r="M77" s="80">
        <f>SUM(6pf!Q405:Q408)</f>
        <v>0</v>
      </c>
      <c r="N77" s="1" t="str">
        <f t="shared" si="1"/>
        <v>+</v>
      </c>
    </row>
    <row r="78" spans="2:14" ht="12.75">
      <c r="B78" t="s">
        <v>159</v>
      </c>
      <c r="C78">
        <f>6pf!P409</f>
        <v>3</v>
      </c>
      <c r="D78" t="s">
        <v>28</v>
      </c>
      <c r="E78" t="s">
        <v>160</v>
      </c>
      <c r="F78">
        <f>SUM(6pf!P410:P414)</f>
        <v>3</v>
      </c>
      <c r="G78" s="1" t="str">
        <f t="shared" si="0"/>
        <v>+</v>
      </c>
      <c r="I78" t="s">
        <v>159</v>
      </c>
      <c r="J78" s="80">
        <f>6pf!Q409</f>
        <v>20.3</v>
      </c>
      <c r="K78" t="s">
        <v>28</v>
      </c>
      <c r="L78" t="s">
        <v>160</v>
      </c>
      <c r="M78" s="80">
        <f>SUM(6pf!Q410:Q414)</f>
        <v>20.3</v>
      </c>
      <c r="N78" s="1" t="str">
        <f t="shared" si="1"/>
        <v>+</v>
      </c>
    </row>
    <row r="79" spans="2:14" ht="12.75">
      <c r="B79" t="s">
        <v>161</v>
      </c>
      <c r="C79">
        <f>6pf!P415</f>
        <v>0</v>
      </c>
      <c r="D79" t="s">
        <v>28</v>
      </c>
      <c r="E79" t="s">
        <v>162</v>
      </c>
      <c r="F79">
        <f>SUM(6pf!P416:P419)</f>
        <v>0</v>
      </c>
      <c r="G79" s="1" t="str">
        <f t="shared" si="0"/>
        <v>+</v>
      </c>
      <c r="I79" t="s">
        <v>161</v>
      </c>
      <c r="J79" s="80">
        <f>6pf!Q415</f>
        <v>0</v>
      </c>
      <c r="K79" t="s">
        <v>28</v>
      </c>
      <c r="L79" t="s">
        <v>162</v>
      </c>
      <c r="M79" s="80">
        <f>SUM(6pf!Q416:Q419)</f>
        <v>0</v>
      </c>
      <c r="N79" s="1" t="str">
        <f t="shared" si="1"/>
        <v>+</v>
      </c>
    </row>
    <row r="80" spans="2:14" ht="12.75">
      <c r="B80" t="s">
        <v>163</v>
      </c>
      <c r="C80">
        <f>6pf!P420</f>
        <v>0</v>
      </c>
      <c r="D80" t="s">
        <v>28</v>
      </c>
      <c r="E80" t="s">
        <v>164</v>
      </c>
      <c r="F80">
        <f>SUM(6pf!P421:P424)</f>
        <v>0</v>
      </c>
      <c r="G80" s="1" t="str">
        <f t="shared" si="0"/>
        <v>+</v>
      </c>
      <c r="I80" t="s">
        <v>163</v>
      </c>
      <c r="J80" s="80">
        <f>6pf!Q420</f>
        <v>0</v>
      </c>
      <c r="K80" t="s">
        <v>28</v>
      </c>
      <c r="L80" t="s">
        <v>164</v>
      </c>
      <c r="M80" s="80">
        <f>SUM(6pf!Q421:Q424)</f>
        <v>0</v>
      </c>
      <c r="N80" s="1" t="str">
        <f t="shared" si="1"/>
        <v>+</v>
      </c>
    </row>
    <row r="81" spans="2:14" ht="12.75">
      <c r="B81" t="s">
        <v>165</v>
      </c>
      <c r="C81">
        <f>6pf!P426</f>
        <v>166</v>
      </c>
      <c r="D81" t="s">
        <v>166</v>
      </c>
      <c r="E81" t="s">
        <v>167</v>
      </c>
      <c r="F81">
        <f>6pf!P427+6pf!P451+6pf!P452+6pf!P453</f>
        <v>242</v>
      </c>
      <c r="G81" s="1" t="str">
        <f>IF(C81&lt;=F81,"+","-")</f>
        <v>+</v>
      </c>
      <c r="I81" t="s">
        <v>165</v>
      </c>
      <c r="J81" s="80">
        <f>6pf!Q426</f>
        <v>622</v>
      </c>
      <c r="K81" t="s">
        <v>166</v>
      </c>
      <c r="L81" t="s">
        <v>167</v>
      </c>
      <c r="M81" s="80">
        <f>6pf!Q427+6pf!Q451+6pf!Q452+6pf!Q453</f>
        <v>1054.6</v>
      </c>
      <c r="N81" s="1" t="str">
        <f>IF(J81&lt;=M81,"+","-")</f>
        <v>+</v>
      </c>
    </row>
    <row r="82" spans="2:14" ht="12.75">
      <c r="B82" t="s">
        <v>168</v>
      </c>
      <c r="C82">
        <f>6pf!P427</f>
        <v>221</v>
      </c>
      <c r="D82" t="s">
        <v>28</v>
      </c>
      <c r="E82" t="s">
        <v>169</v>
      </c>
      <c r="F82">
        <f>6pf!P428+6pf!P438+6pf!P450</f>
        <v>221</v>
      </c>
      <c r="G82" s="1" t="str">
        <f aca="true" t="shared" si="2" ref="G82:G87">IF(C82=F82,"+","-")</f>
        <v>+</v>
      </c>
      <c r="I82" t="s">
        <v>168</v>
      </c>
      <c r="J82" s="80">
        <f>6pf!Q427</f>
        <v>988.3</v>
      </c>
      <c r="K82" t="s">
        <v>28</v>
      </c>
      <c r="L82" t="s">
        <v>169</v>
      </c>
      <c r="M82" s="80">
        <f>6pf!Q428+6pf!Q438+6pf!Q450</f>
        <v>988.3</v>
      </c>
      <c r="N82" s="1" t="str">
        <f aca="true" t="shared" si="3" ref="N82:N87">IF(J82=M82,"+","-")</f>
        <v>+</v>
      </c>
    </row>
    <row r="83" spans="2:14" ht="12.75">
      <c r="B83" t="s">
        <v>170</v>
      </c>
      <c r="C83">
        <f>6pf!P428</f>
        <v>34</v>
      </c>
      <c r="D83" t="s">
        <v>28</v>
      </c>
      <c r="E83" t="s">
        <v>171</v>
      </c>
      <c r="F83" s="83">
        <f>SUM(6pf!P429:P431)</f>
        <v>34</v>
      </c>
      <c r="G83" s="1" t="str">
        <f t="shared" si="2"/>
        <v>+</v>
      </c>
      <c r="I83" t="s">
        <v>170</v>
      </c>
      <c r="J83" s="80">
        <f>6pf!Q428</f>
        <v>292.3</v>
      </c>
      <c r="K83" t="s">
        <v>28</v>
      </c>
      <c r="L83" t="s">
        <v>171</v>
      </c>
      <c r="M83" s="83">
        <f>SUM(6pf!Q429:Q431)</f>
        <v>292.29999999999995</v>
      </c>
      <c r="N83" s="1" t="str">
        <f t="shared" si="3"/>
        <v>+</v>
      </c>
    </row>
    <row r="84" spans="2:14" ht="12.75">
      <c r="B84" t="s">
        <v>172</v>
      </c>
      <c r="C84">
        <f>6pf!P432</f>
        <v>9</v>
      </c>
      <c r="D84" t="s">
        <v>28</v>
      </c>
      <c r="E84" t="s">
        <v>173</v>
      </c>
      <c r="F84">
        <f>SUM(6pf!P433:P435)</f>
        <v>9</v>
      </c>
      <c r="G84" s="1" t="str">
        <f t="shared" si="2"/>
        <v>+</v>
      </c>
      <c r="I84" t="s">
        <v>172</v>
      </c>
      <c r="J84" s="80">
        <f>6pf!Q432</f>
        <v>82.7</v>
      </c>
      <c r="K84" t="s">
        <v>28</v>
      </c>
      <c r="L84" t="s">
        <v>173</v>
      </c>
      <c r="M84" s="80">
        <f>SUM(6pf!Q433:Q435)</f>
        <v>82.7</v>
      </c>
      <c r="N84" s="1" t="str">
        <f t="shared" si="3"/>
        <v>+</v>
      </c>
    </row>
    <row r="85" spans="2:14" ht="12.75">
      <c r="B85" t="s">
        <v>174</v>
      </c>
      <c r="C85">
        <f>6pf!P440</f>
        <v>221</v>
      </c>
      <c r="D85" t="s">
        <v>28</v>
      </c>
      <c r="E85" t="s">
        <v>175</v>
      </c>
      <c r="F85">
        <f>SUM(6pf!P441:P444)</f>
        <v>221</v>
      </c>
      <c r="G85" s="1" t="str">
        <f t="shared" si="2"/>
        <v>+</v>
      </c>
      <c r="I85" t="s">
        <v>174</v>
      </c>
      <c r="J85" s="80">
        <f>6pf!Q440</f>
        <v>988.3</v>
      </c>
      <c r="K85" t="s">
        <v>28</v>
      </c>
      <c r="L85" t="s">
        <v>175</v>
      </c>
      <c r="M85" s="80">
        <f>SUM(6pf!Q441:Q444)</f>
        <v>988.3</v>
      </c>
      <c r="N85" s="1" t="str">
        <f t="shared" si="3"/>
        <v>+</v>
      </c>
    </row>
    <row r="86" spans="2:14" ht="12.75">
      <c r="B86" t="s">
        <v>176</v>
      </c>
      <c r="C86">
        <f>6pf!P445</f>
        <v>105</v>
      </c>
      <c r="D86" t="s">
        <v>28</v>
      </c>
      <c r="E86" t="s">
        <v>177</v>
      </c>
      <c r="F86">
        <f>SUM(6pf!P446:P449)</f>
        <v>105</v>
      </c>
      <c r="G86" s="1" t="str">
        <f t="shared" si="2"/>
        <v>+</v>
      </c>
      <c r="I86" t="s">
        <v>176</v>
      </c>
      <c r="J86" s="80">
        <f>6pf!Q445</f>
        <v>349.6</v>
      </c>
      <c r="K86" t="s">
        <v>28</v>
      </c>
      <c r="L86" t="s">
        <v>177</v>
      </c>
      <c r="M86" s="80">
        <f>SUM(6pf!Q446:Q449)</f>
        <v>349.59999999999997</v>
      </c>
      <c r="N86" s="1" t="str">
        <f t="shared" si="3"/>
        <v>+</v>
      </c>
    </row>
    <row r="87" spans="2:14" ht="12.75">
      <c r="B87" t="s">
        <v>178</v>
      </c>
      <c r="C87">
        <f>6pf!P476</f>
        <v>0</v>
      </c>
      <c r="D87" t="s">
        <v>28</v>
      </c>
      <c r="E87" t="s">
        <v>179</v>
      </c>
      <c r="F87">
        <f>6pf!P477+6pf!P478</f>
        <v>0</v>
      </c>
      <c r="G87" s="1" t="str">
        <f t="shared" si="2"/>
        <v>+</v>
      </c>
      <c r="I87" t="s">
        <v>178</v>
      </c>
      <c r="J87" s="80">
        <f>6pf!Q476</f>
        <v>0</v>
      </c>
      <c r="K87" t="s">
        <v>28</v>
      </c>
      <c r="L87" t="s">
        <v>179</v>
      </c>
      <c r="M87" s="80">
        <f>6pf!Q477+6pf!Q478</f>
        <v>0</v>
      </c>
      <c r="N87" s="1" t="str">
        <f t="shared" si="3"/>
        <v>+</v>
      </c>
    </row>
    <row r="88" spans="2:14" ht="12.75">
      <c r="B88" t="s">
        <v>180</v>
      </c>
      <c r="C88">
        <f>6pf!P480</f>
        <v>0</v>
      </c>
      <c r="D88" t="s">
        <v>166</v>
      </c>
      <c r="E88" t="s">
        <v>181</v>
      </c>
      <c r="F88">
        <f>6pf!P481+6pf!P482+6pf!P486+6pf!P489+6pf!P490</f>
        <v>0</v>
      </c>
      <c r="G88" s="1" t="str">
        <f>IF(C88&lt;=F88,"+","-")</f>
        <v>+</v>
      </c>
      <c r="I88" t="s">
        <v>180</v>
      </c>
      <c r="J88" s="80">
        <f>6pf!Q480</f>
        <v>0</v>
      </c>
      <c r="K88" t="s">
        <v>166</v>
      </c>
      <c r="L88" t="s">
        <v>181</v>
      </c>
      <c r="M88" s="80">
        <f>6pf!Q481+6pf!Q482+6pf!Q486+6pf!Q489+6pf!Q490</f>
        <v>0</v>
      </c>
      <c r="N88" s="1" t="str">
        <f>IF(J88&lt;=M88,"+","-")</f>
        <v>+</v>
      </c>
    </row>
    <row r="89" spans="2:14" ht="12.75">
      <c r="B89" t="s">
        <v>182</v>
      </c>
      <c r="C89">
        <f>6pf!P482</f>
        <v>0</v>
      </c>
      <c r="D89" t="s">
        <v>28</v>
      </c>
      <c r="E89" t="s">
        <v>183</v>
      </c>
      <c r="F89">
        <f>SUM(6pf!P483:P485)</f>
        <v>0</v>
      </c>
      <c r="G89" s="1" t="str">
        <f aca="true" t="shared" si="4" ref="G89:G113">IF(C89=F89,"+","-")</f>
        <v>+</v>
      </c>
      <c r="I89" t="s">
        <v>182</v>
      </c>
      <c r="J89" s="80">
        <f>6pf!Q482</f>
        <v>0</v>
      </c>
      <c r="K89" t="s">
        <v>28</v>
      </c>
      <c r="L89" t="s">
        <v>183</v>
      </c>
      <c r="M89" s="80">
        <f>SUM(6pf!Q483:Q485)</f>
        <v>0</v>
      </c>
      <c r="N89" s="1" t="str">
        <f aca="true" t="shared" si="5" ref="N89:N113">IF(J89=M89,"+","-")</f>
        <v>+</v>
      </c>
    </row>
    <row r="90" spans="2:14" ht="12.75">
      <c r="B90" t="s">
        <v>184</v>
      </c>
      <c r="C90">
        <f>6pf!P486</f>
        <v>0</v>
      </c>
      <c r="D90" t="s">
        <v>28</v>
      </c>
      <c r="E90" t="s">
        <v>185</v>
      </c>
      <c r="F90">
        <f>6pf!P487+6pf!P488</f>
        <v>0</v>
      </c>
      <c r="G90" s="1" t="str">
        <f t="shared" si="4"/>
        <v>+</v>
      </c>
      <c r="I90" t="s">
        <v>184</v>
      </c>
      <c r="J90" s="80">
        <f>6pf!Q486</f>
        <v>0</v>
      </c>
      <c r="K90" t="s">
        <v>28</v>
      </c>
      <c r="L90" t="s">
        <v>185</v>
      </c>
      <c r="M90" s="80">
        <f>6pf!Q487+6pf!Q488</f>
        <v>0</v>
      </c>
      <c r="N90" s="1" t="str">
        <f t="shared" si="5"/>
        <v>+</v>
      </c>
    </row>
    <row r="91" spans="2:14" ht="12.75">
      <c r="B91" t="s">
        <v>186</v>
      </c>
      <c r="C91">
        <f>6pf!P492</f>
        <v>0</v>
      </c>
      <c r="D91" t="s">
        <v>28</v>
      </c>
      <c r="E91" t="s">
        <v>187</v>
      </c>
      <c r="F91">
        <f>6pf!P493+6pf!P497</f>
        <v>0</v>
      </c>
      <c r="G91" s="1" t="str">
        <f t="shared" si="4"/>
        <v>+</v>
      </c>
      <c r="I91" t="s">
        <v>186</v>
      </c>
      <c r="J91" s="80">
        <f>6pf!Q492</f>
        <v>0</v>
      </c>
      <c r="K91" t="s">
        <v>28</v>
      </c>
      <c r="L91" t="s">
        <v>187</v>
      </c>
      <c r="M91" s="80">
        <f>6pf!Q493+6pf!Q497</f>
        <v>0</v>
      </c>
      <c r="N91" s="1" t="str">
        <f t="shared" si="5"/>
        <v>+</v>
      </c>
    </row>
    <row r="92" spans="2:14" ht="12.75">
      <c r="B92" t="s">
        <v>188</v>
      </c>
      <c r="C92">
        <f>6pf!P493</f>
        <v>0</v>
      </c>
      <c r="D92" t="s">
        <v>28</v>
      </c>
      <c r="E92" t="s">
        <v>189</v>
      </c>
      <c r="F92">
        <f>SUM(6pf!P494:P496)</f>
        <v>0</v>
      </c>
      <c r="G92" s="1" t="str">
        <f t="shared" si="4"/>
        <v>+</v>
      </c>
      <c r="I92" t="s">
        <v>188</v>
      </c>
      <c r="J92" s="80">
        <f>6pf!Q493</f>
        <v>0</v>
      </c>
      <c r="K92" t="s">
        <v>28</v>
      </c>
      <c r="L92" t="s">
        <v>189</v>
      </c>
      <c r="M92" s="80">
        <f>SUM(6pf!Q494:Q496)</f>
        <v>0</v>
      </c>
      <c r="N92" s="1" t="str">
        <f t="shared" si="5"/>
        <v>+</v>
      </c>
    </row>
    <row r="93" spans="2:14" ht="12.75">
      <c r="B93" t="s">
        <v>190</v>
      </c>
      <c r="C93">
        <f>6pf!P497</f>
        <v>0</v>
      </c>
      <c r="D93" t="s">
        <v>28</v>
      </c>
      <c r="E93" t="s">
        <v>191</v>
      </c>
      <c r="F93">
        <f>SUM(6pf!P498:P499)</f>
        <v>0</v>
      </c>
      <c r="G93" s="1" t="str">
        <f t="shared" si="4"/>
        <v>+</v>
      </c>
      <c r="I93" t="s">
        <v>190</v>
      </c>
      <c r="J93" s="80">
        <f>6pf!Q497</f>
        <v>0</v>
      </c>
      <c r="K93" t="s">
        <v>28</v>
      </c>
      <c r="L93" t="s">
        <v>191</v>
      </c>
      <c r="M93" s="80">
        <f>SUM(6pf!Q498:Q499)</f>
        <v>0</v>
      </c>
      <c r="N93" s="1" t="str">
        <f t="shared" si="5"/>
        <v>+</v>
      </c>
    </row>
    <row r="94" spans="2:14" ht="12.75">
      <c r="B94" t="s">
        <v>192</v>
      </c>
      <c r="C94">
        <f>6pf!P501</f>
        <v>80</v>
      </c>
      <c r="D94" t="s">
        <v>28</v>
      </c>
      <c r="E94" t="s">
        <v>193</v>
      </c>
      <c r="F94">
        <f>SUM(6pf!P502:P506)</f>
        <v>80</v>
      </c>
      <c r="G94" s="1" t="str">
        <f t="shared" si="4"/>
        <v>+</v>
      </c>
      <c r="I94" t="s">
        <v>192</v>
      </c>
      <c r="J94" s="80">
        <f>6pf!Q501</f>
        <v>327.8</v>
      </c>
      <c r="K94" t="s">
        <v>28</v>
      </c>
      <c r="L94" t="s">
        <v>193</v>
      </c>
      <c r="M94" s="80">
        <f>SUM(6pf!Q502:Q506)</f>
        <v>327.8</v>
      </c>
      <c r="N94" s="1" t="str">
        <f t="shared" si="5"/>
        <v>+</v>
      </c>
    </row>
    <row r="95" spans="2:14" ht="12.75">
      <c r="B95" t="s">
        <v>192</v>
      </c>
      <c r="C95">
        <f>6pf!P501</f>
        <v>80</v>
      </c>
      <c r="D95" t="s">
        <v>28</v>
      </c>
      <c r="E95" t="s">
        <v>194</v>
      </c>
      <c r="F95">
        <f>SUM(6pf!P507:P515)</f>
        <v>80</v>
      </c>
      <c r="G95" s="1" t="str">
        <f t="shared" si="4"/>
        <v>+</v>
      </c>
      <c r="I95" t="s">
        <v>192</v>
      </c>
      <c r="J95" s="80">
        <f>6pf!Q501</f>
        <v>327.8</v>
      </c>
      <c r="K95" t="s">
        <v>28</v>
      </c>
      <c r="L95" t="s">
        <v>194</v>
      </c>
      <c r="M95" s="80">
        <f>SUM(6pf!Q507:Q515)</f>
        <v>327.8</v>
      </c>
      <c r="N95" s="1" t="str">
        <f t="shared" si="5"/>
        <v>+</v>
      </c>
    </row>
    <row r="96" spans="2:14" ht="12.75">
      <c r="B96" t="s">
        <v>195</v>
      </c>
      <c r="C96">
        <f>6pf!P524</f>
        <v>0</v>
      </c>
      <c r="D96" t="s">
        <v>28</v>
      </c>
      <c r="E96" t="s">
        <v>196</v>
      </c>
      <c r="F96">
        <f>SUM(6pf!P525:P527)</f>
        <v>0</v>
      </c>
      <c r="G96" s="1" t="str">
        <f t="shared" si="4"/>
        <v>+</v>
      </c>
      <c r="I96" t="s">
        <v>195</v>
      </c>
      <c r="J96" s="80">
        <f>6pf!Q524</f>
        <v>0</v>
      </c>
      <c r="K96" t="s">
        <v>28</v>
      </c>
      <c r="L96" t="s">
        <v>196</v>
      </c>
      <c r="M96" s="80">
        <f>SUM(6pf!Q525:Q527)</f>
        <v>0</v>
      </c>
      <c r="N96" s="1" t="str">
        <f t="shared" si="5"/>
        <v>+</v>
      </c>
    </row>
    <row r="97" spans="2:14" ht="12.75">
      <c r="B97" t="s">
        <v>197</v>
      </c>
      <c r="C97">
        <f>6pf!P533</f>
        <v>16</v>
      </c>
      <c r="D97" t="s">
        <v>28</v>
      </c>
      <c r="E97" t="s">
        <v>198</v>
      </c>
      <c r="F97">
        <f>6pf!P534+6pf!P541</f>
        <v>16</v>
      </c>
      <c r="G97" s="1" t="str">
        <f t="shared" si="4"/>
        <v>+</v>
      </c>
      <c r="I97" t="s">
        <v>197</v>
      </c>
      <c r="J97" s="80">
        <f>6pf!Q533</f>
        <v>142.9</v>
      </c>
      <c r="K97" t="s">
        <v>28</v>
      </c>
      <c r="L97" t="s">
        <v>198</v>
      </c>
      <c r="M97" s="80">
        <f>6pf!Q534+6pf!Q541</f>
        <v>142.9</v>
      </c>
      <c r="N97" s="1" t="str">
        <f t="shared" si="5"/>
        <v>+</v>
      </c>
    </row>
    <row r="98" spans="2:14" ht="12.75">
      <c r="B98" t="s">
        <v>199</v>
      </c>
      <c r="C98">
        <f>6pf!P534</f>
        <v>16</v>
      </c>
      <c r="D98" t="s">
        <v>28</v>
      </c>
      <c r="E98" t="s">
        <v>200</v>
      </c>
      <c r="F98">
        <f>6pf!P535+6pf!P537+6pf!P539</f>
        <v>16</v>
      </c>
      <c r="G98" s="1" t="str">
        <f t="shared" si="4"/>
        <v>+</v>
      </c>
      <c r="I98" t="s">
        <v>199</v>
      </c>
      <c r="J98" s="80">
        <f>6pf!Q534</f>
        <v>142.9</v>
      </c>
      <c r="K98" t="s">
        <v>28</v>
      </c>
      <c r="L98" t="s">
        <v>200</v>
      </c>
      <c r="M98" s="80">
        <f>6pf!Q535+6pf!Q537+6pf!Q539</f>
        <v>142.89999999999998</v>
      </c>
      <c r="N98" s="1" t="str">
        <f t="shared" si="5"/>
        <v>+</v>
      </c>
    </row>
    <row r="99" spans="2:14" ht="12.75">
      <c r="B99" t="s">
        <v>201</v>
      </c>
      <c r="C99">
        <f>6pf!P541</f>
        <v>0</v>
      </c>
      <c r="D99" t="s">
        <v>28</v>
      </c>
      <c r="E99" t="s">
        <v>202</v>
      </c>
      <c r="F99">
        <f>SUM(6pf!P542:P544)</f>
        <v>0</v>
      </c>
      <c r="G99" s="1" t="str">
        <f t="shared" si="4"/>
        <v>+</v>
      </c>
      <c r="I99" t="s">
        <v>201</v>
      </c>
      <c r="J99" s="80">
        <f>6pf!Q541</f>
        <v>0</v>
      </c>
      <c r="K99" t="s">
        <v>28</v>
      </c>
      <c r="L99" t="s">
        <v>202</v>
      </c>
      <c r="M99" s="80">
        <f>SUM(6pf!Q542:Q544)</f>
        <v>0</v>
      </c>
      <c r="N99" s="1" t="str">
        <f t="shared" si="5"/>
        <v>+</v>
      </c>
    </row>
    <row r="100" spans="2:14" ht="12.75">
      <c r="B100" t="s">
        <v>203</v>
      </c>
      <c r="C100">
        <f>6pf!P545</f>
        <v>4</v>
      </c>
      <c r="D100" t="s">
        <v>28</v>
      </c>
      <c r="E100" t="s">
        <v>204</v>
      </c>
      <c r="F100">
        <f>6pf!P546+6pf!P550</f>
        <v>4</v>
      </c>
      <c r="G100" s="1" t="str">
        <f t="shared" si="4"/>
        <v>+</v>
      </c>
      <c r="I100" t="s">
        <v>203</v>
      </c>
      <c r="J100" s="80">
        <f>6pf!Q545</f>
        <v>36.7</v>
      </c>
      <c r="K100" t="s">
        <v>28</v>
      </c>
      <c r="L100" t="s">
        <v>204</v>
      </c>
      <c r="M100" s="80">
        <f>6pf!Q546+6pf!Q550</f>
        <v>36.7</v>
      </c>
      <c r="N100" s="1" t="str">
        <f t="shared" si="5"/>
        <v>+</v>
      </c>
    </row>
    <row r="101" spans="2:14" ht="12.75">
      <c r="B101" t="s">
        <v>205</v>
      </c>
      <c r="C101">
        <f>6pf!P546</f>
        <v>4</v>
      </c>
      <c r="D101" t="s">
        <v>28</v>
      </c>
      <c r="E101" t="s">
        <v>206</v>
      </c>
      <c r="F101">
        <f>SUM(6pf!P547:P549)</f>
        <v>4</v>
      </c>
      <c r="G101" s="1" t="str">
        <f t="shared" si="4"/>
        <v>+</v>
      </c>
      <c r="I101" t="s">
        <v>205</v>
      </c>
      <c r="J101" s="80">
        <f>6pf!Q546</f>
        <v>36.7</v>
      </c>
      <c r="K101" t="s">
        <v>28</v>
      </c>
      <c r="L101" t="s">
        <v>206</v>
      </c>
      <c r="M101" s="80">
        <f>SUM(6pf!Q547:Q549)</f>
        <v>36.7</v>
      </c>
      <c r="N101" s="1" t="str">
        <f t="shared" si="5"/>
        <v>+</v>
      </c>
    </row>
    <row r="102" spans="2:14" ht="12.75">
      <c r="B102" t="s">
        <v>207</v>
      </c>
      <c r="C102">
        <f>6pf!P550</f>
        <v>0</v>
      </c>
      <c r="D102" t="s">
        <v>28</v>
      </c>
      <c r="E102" t="s">
        <v>208</v>
      </c>
      <c r="F102">
        <f>SUM(6pf!P551:P553)</f>
        <v>0</v>
      </c>
      <c r="G102" s="1" t="str">
        <f t="shared" si="4"/>
        <v>+</v>
      </c>
      <c r="I102" t="s">
        <v>207</v>
      </c>
      <c r="J102" s="80">
        <f>6pf!Q550</f>
        <v>0</v>
      </c>
      <c r="K102" t="s">
        <v>28</v>
      </c>
      <c r="L102" t="s">
        <v>208</v>
      </c>
      <c r="M102" s="80">
        <f>SUM(6pf!Q551:Q553)</f>
        <v>0</v>
      </c>
      <c r="N102" s="1" t="str">
        <f t="shared" si="5"/>
        <v>+</v>
      </c>
    </row>
    <row r="103" spans="2:14" ht="12.75">
      <c r="B103" t="s">
        <v>209</v>
      </c>
      <c r="C103">
        <f>6pf!P554</f>
        <v>9</v>
      </c>
      <c r="D103" t="s">
        <v>28</v>
      </c>
      <c r="E103" t="s">
        <v>210</v>
      </c>
      <c r="F103">
        <f>6pf!P555+6pf!P560</f>
        <v>9</v>
      </c>
      <c r="G103" s="1" t="str">
        <f t="shared" si="4"/>
        <v>+</v>
      </c>
      <c r="I103" t="s">
        <v>209</v>
      </c>
      <c r="J103" s="80">
        <f>6pf!Q554</f>
        <v>25.5</v>
      </c>
      <c r="K103" t="s">
        <v>28</v>
      </c>
      <c r="L103" t="s">
        <v>210</v>
      </c>
      <c r="M103" s="80">
        <f>6pf!Q555+6pf!Q560</f>
        <v>25.5</v>
      </c>
      <c r="N103" s="1" t="str">
        <f t="shared" si="5"/>
        <v>+</v>
      </c>
    </row>
    <row r="104" spans="2:14" ht="12.75">
      <c r="B104" t="s">
        <v>211</v>
      </c>
      <c r="C104">
        <f>6pf!P555</f>
        <v>5</v>
      </c>
      <c r="D104" t="s">
        <v>28</v>
      </c>
      <c r="E104" t="s">
        <v>212</v>
      </c>
      <c r="F104">
        <f>SUM(6pf!P556:P559)</f>
        <v>5</v>
      </c>
      <c r="G104" s="1" t="str">
        <f t="shared" si="4"/>
        <v>+</v>
      </c>
      <c r="I104" t="s">
        <v>211</v>
      </c>
      <c r="J104" s="80">
        <f>6pf!Q555</f>
        <v>10.9</v>
      </c>
      <c r="K104" t="s">
        <v>28</v>
      </c>
      <c r="L104" t="s">
        <v>212</v>
      </c>
      <c r="M104" s="80">
        <f>SUM(6pf!Q556:Q559)</f>
        <v>10.9</v>
      </c>
      <c r="N104" s="1" t="str">
        <f t="shared" si="5"/>
        <v>+</v>
      </c>
    </row>
    <row r="105" spans="2:14" ht="12.75">
      <c r="B105" t="s">
        <v>213</v>
      </c>
      <c r="C105">
        <f>6pf!P560</f>
        <v>4</v>
      </c>
      <c r="D105" t="s">
        <v>28</v>
      </c>
      <c r="E105" t="s">
        <v>214</v>
      </c>
      <c r="F105">
        <f>SUM(6pf!P561:P563)</f>
        <v>4</v>
      </c>
      <c r="G105" s="1" t="str">
        <f t="shared" si="4"/>
        <v>+</v>
      </c>
      <c r="I105" t="s">
        <v>213</v>
      </c>
      <c r="J105" s="80">
        <f>6pf!Q560</f>
        <v>14.6</v>
      </c>
      <c r="K105" t="s">
        <v>28</v>
      </c>
      <c r="L105" t="s">
        <v>214</v>
      </c>
      <c r="M105" s="80">
        <f>SUM(6pf!Q561:Q563)</f>
        <v>14.6</v>
      </c>
      <c r="N105" s="1" t="str">
        <f t="shared" si="5"/>
        <v>+</v>
      </c>
    </row>
    <row r="106" spans="2:14" ht="12.75">
      <c r="B106" t="s">
        <v>215</v>
      </c>
      <c r="C106">
        <f>6pf!P564</f>
        <v>4</v>
      </c>
      <c r="D106" t="s">
        <v>28</v>
      </c>
      <c r="E106" t="s">
        <v>216</v>
      </c>
      <c r="F106">
        <f>6pf!P565+6pf!P568</f>
        <v>4</v>
      </c>
      <c r="G106" s="1" t="str">
        <f t="shared" si="4"/>
        <v>+</v>
      </c>
      <c r="I106" t="s">
        <v>215</v>
      </c>
      <c r="J106" s="80">
        <f>6pf!Q564</f>
        <v>19.5</v>
      </c>
      <c r="K106" t="s">
        <v>28</v>
      </c>
      <c r="L106" t="s">
        <v>216</v>
      </c>
      <c r="M106" s="80">
        <f>6pf!Q565+6pf!Q568</f>
        <v>19.5</v>
      </c>
      <c r="N106" s="1" t="str">
        <f t="shared" si="5"/>
        <v>+</v>
      </c>
    </row>
    <row r="107" spans="2:14" ht="12.75">
      <c r="B107" t="s">
        <v>217</v>
      </c>
      <c r="C107">
        <f>6pf!P565</f>
        <v>3</v>
      </c>
      <c r="D107" t="s">
        <v>28</v>
      </c>
      <c r="E107" t="s">
        <v>218</v>
      </c>
      <c r="F107">
        <f>6pf!P566+6pf!P567</f>
        <v>3</v>
      </c>
      <c r="G107" s="1" t="str">
        <f t="shared" si="4"/>
        <v>+</v>
      </c>
      <c r="I107" t="s">
        <v>217</v>
      </c>
      <c r="J107" s="80">
        <f>6pf!Q565</f>
        <v>17.4</v>
      </c>
      <c r="K107" t="s">
        <v>28</v>
      </c>
      <c r="L107" t="s">
        <v>218</v>
      </c>
      <c r="M107" s="80">
        <f>6pf!Q566+6pf!Q567</f>
        <v>17.4</v>
      </c>
      <c r="N107" s="1" t="str">
        <f t="shared" si="5"/>
        <v>+</v>
      </c>
    </row>
    <row r="108" spans="2:14" ht="12.75">
      <c r="B108" t="s">
        <v>219</v>
      </c>
      <c r="C108">
        <f>6pf!P568</f>
        <v>1</v>
      </c>
      <c r="D108" t="s">
        <v>28</v>
      </c>
      <c r="E108" t="s">
        <v>220</v>
      </c>
      <c r="F108">
        <f>6pf!P569+6pf!P570</f>
        <v>1</v>
      </c>
      <c r="G108" s="1" t="str">
        <f t="shared" si="4"/>
        <v>+</v>
      </c>
      <c r="I108" t="s">
        <v>219</v>
      </c>
      <c r="J108" s="80">
        <f>6pf!Q568</f>
        <v>2.1</v>
      </c>
      <c r="K108" t="s">
        <v>28</v>
      </c>
      <c r="L108" t="s">
        <v>220</v>
      </c>
      <c r="M108" s="80">
        <f>6pf!Q569+6pf!Q570</f>
        <v>2.1</v>
      </c>
      <c r="N108" s="1" t="str">
        <f t="shared" si="5"/>
        <v>+</v>
      </c>
    </row>
    <row r="109" spans="2:14" ht="12.75">
      <c r="B109" t="s">
        <v>221</v>
      </c>
      <c r="C109">
        <f>6pf!P571</f>
        <v>0</v>
      </c>
      <c r="D109" t="s">
        <v>28</v>
      </c>
      <c r="E109" t="s">
        <v>222</v>
      </c>
      <c r="F109">
        <f>6pf!P572+6pf!P575</f>
        <v>0</v>
      </c>
      <c r="G109" s="1" t="str">
        <f t="shared" si="4"/>
        <v>+</v>
      </c>
      <c r="I109" t="s">
        <v>221</v>
      </c>
      <c r="J109" s="80">
        <f>6pf!Q571</f>
        <v>0</v>
      </c>
      <c r="K109" t="s">
        <v>28</v>
      </c>
      <c r="L109" t="s">
        <v>222</v>
      </c>
      <c r="M109" s="80">
        <f>6pf!Q572+6pf!Q575</f>
        <v>0</v>
      </c>
      <c r="N109" s="1" t="str">
        <f t="shared" si="5"/>
        <v>+</v>
      </c>
    </row>
    <row r="110" spans="2:14" ht="12.75">
      <c r="B110" t="s">
        <v>223</v>
      </c>
      <c r="C110">
        <f>6pf!P572</f>
        <v>0</v>
      </c>
      <c r="D110" t="s">
        <v>28</v>
      </c>
      <c r="E110" t="s">
        <v>224</v>
      </c>
      <c r="F110">
        <f>6pf!P573+6pf!P574</f>
        <v>0</v>
      </c>
      <c r="G110" s="1" t="str">
        <f t="shared" si="4"/>
        <v>+</v>
      </c>
      <c r="I110" t="s">
        <v>223</v>
      </c>
      <c r="J110" s="80">
        <f>6pf!Q572</f>
        <v>0</v>
      </c>
      <c r="K110" t="s">
        <v>28</v>
      </c>
      <c r="L110" t="s">
        <v>224</v>
      </c>
      <c r="M110" s="80">
        <f>6pf!Q573+6pf!Q574</f>
        <v>0</v>
      </c>
      <c r="N110" s="1" t="str">
        <f t="shared" si="5"/>
        <v>+</v>
      </c>
    </row>
    <row r="111" spans="2:14" ht="12.75">
      <c r="B111" t="s">
        <v>225</v>
      </c>
      <c r="C111">
        <f>6pf!P575</f>
        <v>0</v>
      </c>
      <c r="D111" t="s">
        <v>28</v>
      </c>
      <c r="E111" t="s">
        <v>226</v>
      </c>
      <c r="F111">
        <f>6pf!P576+6pf!P577</f>
        <v>0</v>
      </c>
      <c r="G111" s="1" t="str">
        <f t="shared" si="4"/>
        <v>+</v>
      </c>
      <c r="I111" t="s">
        <v>225</v>
      </c>
      <c r="J111" s="80">
        <f>6pf!Q575</f>
        <v>0</v>
      </c>
      <c r="K111" t="s">
        <v>28</v>
      </c>
      <c r="L111" t="s">
        <v>226</v>
      </c>
      <c r="M111" s="80">
        <f>6pf!Q576+6pf!Q577</f>
        <v>0</v>
      </c>
      <c r="N111" s="1" t="str">
        <f t="shared" si="5"/>
        <v>+</v>
      </c>
    </row>
    <row r="112" spans="2:14" ht="12.75">
      <c r="B112" t="s">
        <v>227</v>
      </c>
      <c r="C112">
        <f>6pf!P578</f>
        <v>10</v>
      </c>
      <c r="D112" t="s">
        <v>28</v>
      </c>
      <c r="E112" t="s">
        <v>228</v>
      </c>
      <c r="F112">
        <f>6pf!P579+6pf!P580</f>
        <v>10</v>
      </c>
      <c r="G112" s="1" t="str">
        <f t="shared" si="4"/>
        <v>+</v>
      </c>
      <c r="I112" t="s">
        <v>227</v>
      </c>
      <c r="J112" s="80">
        <f>6pf!Q578</f>
        <v>22.4</v>
      </c>
      <c r="K112" t="s">
        <v>28</v>
      </c>
      <c r="L112" t="s">
        <v>228</v>
      </c>
      <c r="M112" s="80">
        <f>6pf!Q579+6pf!Q580</f>
        <v>22.4</v>
      </c>
      <c r="N112" s="1" t="str">
        <f t="shared" si="5"/>
        <v>+</v>
      </c>
    </row>
    <row r="113" spans="2:14" ht="12.75">
      <c r="B113" t="s">
        <v>170</v>
      </c>
      <c r="C113">
        <f>6pf!P428</f>
        <v>34</v>
      </c>
      <c r="D113" t="s">
        <v>28</v>
      </c>
      <c r="E113" t="s">
        <v>229</v>
      </c>
      <c r="F113">
        <f>6pf!P110+6pf!P135+6pf!P156+6pf!P181+6pf!P195+6pf!P225+6pf!P269+6pf!P278+6pf!P291+6pf!P300+6pf!P309+6pf!P319+6pf!P329+6pf!P338+6pf!P355+6pf!P371</f>
        <v>34</v>
      </c>
      <c r="G113" s="1" t="str">
        <f t="shared" si="4"/>
        <v>+</v>
      </c>
      <c r="I113" t="s">
        <v>170</v>
      </c>
      <c r="J113" s="80">
        <f>6pf!Q428</f>
        <v>292.3</v>
      </c>
      <c r="K113" t="s">
        <v>28</v>
      </c>
      <c r="L113" t="s">
        <v>229</v>
      </c>
      <c r="M113" s="80">
        <f>6pf!Q110+6pf!Q135+6pf!Q156+6pf!Q181+6pf!Q195+6pf!Q225+6pf!Q269+6pf!Q278+6pf!Q291+6pf!Q300+6pf!Q309+6pf!Q319+6pf!Q329+6pf!Q338+6pf!Q355+6pf!Q371</f>
        <v>292.29999999999995</v>
      </c>
      <c r="N113" s="1" t="str">
        <f t="shared" si="5"/>
        <v>+</v>
      </c>
    </row>
    <row r="114" spans="2:14" ht="12.75">
      <c r="B114" t="s">
        <v>174</v>
      </c>
      <c r="C114">
        <f>6pf!P440</f>
        <v>221</v>
      </c>
      <c r="D114" t="s">
        <v>166</v>
      </c>
      <c r="E114" t="s">
        <v>230</v>
      </c>
      <c r="F114">
        <f>6pf!P438+6pf!P428</f>
        <v>221</v>
      </c>
      <c r="G114" s="1" t="str">
        <f>IF(C114&lt;=F114,"+","-")</f>
        <v>+</v>
      </c>
      <c r="I114" t="s">
        <v>174</v>
      </c>
      <c r="J114" s="80">
        <f>6pf!Q440</f>
        <v>988.3</v>
      </c>
      <c r="K114" t="s">
        <v>166</v>
      </c>
      <c r="L114" t="s">
        <v>230</v>
      </c>
      <c r="M114" s="80">
        <f>6pf!Q438+6pf!Q428</f>
        <v>988.3</v>
      </c>
      <c r="N114" s="1" t="str">
        <f>IF(J114&lt;=M114,"+","-")</f>
        <v>+</v>
      </c>
    </row>
    <row r="115" spans="2:14" ht="12.75">
      <c r="B115" t="s">
        <v>231</v>
      </c>
      <c r="C115">
        <f>6pf!P529</f>
        <v>1895</v>
      </c>
      <c r="D115" t="s">
        <v>28</v>
      </c>
      <c r="E115" t="s">
        <v>232</v>
      </c>
      <c r="F115">
        <f>6pf!P114+6pf!P133+6pf!P139+6pf!P157+6pf!P182+6pf!P191+6pf!P203+6pf!P207+6pf!P208+6pf!P232+6pf!P268+6pf!P277+6pf!P290+6pf!P299+6pf!P308+6pf!P318+6pf!P328+6pf!P337+6pf!P359+6pf!P370+6pf!P428+6pf!P354-6pf!P371-6pf!P195</f>
        <v>1895</v>
      </c>
      <c r="G115" s="1" t="str">
        <f>IF(C115=F115,"+","-")</f>
        <v>+</v>
      </c>
      <c r="I115" t="s">
        <v>231</v>
      </c>
      <c r="J115" s="80">
        <f>6pf!Q529</f>
        <v>4644.6</v>
      </c>
      <c r="K115" t="s">
        <v>28</v>
      </c>
      <c r="L115" t="s">
        <v>232</v>
      </c>
      <c r="M115" s="80">
        <f>6pf!Q114+6pf!Q133+6pf!Q139+6pf!Q157+6pf!Q182+6pf!Q191+6pf!Q203+6pf!Q207+6pf!Q208+6pf!Q232+6pf!Q268+6pf!Q277+6pf!Q290+6pf!Q299+6pf!Q308+6pf!Q318+6pf!Q328+6pf!Q337+6pf!Q359+6pf!Q370+6pf!Q428+6pf!Q354-6pf!Q371-6pf!Q195</f>
        <v>4644.599999999999</v>
      </c>
      <c r="N115" s="1" t="str">
        <f>IF(J115=M115,"+","-")</f>
        <v>+</v>
      </c>
    </row>
    <row r="116" spans="2:14" ht="12.75">
      <c r="B116" t="s">
        <v>233</v>
      </c>
      <c r="C116">
        <f>6pf!P47</f>
        <v>222</v>
      </c>
      <c r="D116" t="s">
        <v>28</v>
      </c>
      <c r="E116" t="s">
        <v>234</v>
      </c>
      <c r="F116">
        <f>6pf!P36+6pf!P40+6pf!P41+6pf!P42+6pf!P43+6pf!P44+6pf!P45+6pf!P46</f>
        <v>222</v>
      </c>
      <c r="G116" s="1" t="str">
        <f>IF(C116=F116,"+","-")</f>
        <v>+</v>
      </c>
      <c r="I116" t="s">
        <v>233</v>
      </c>
      <c r="J116" s="80">
        <f>6pf!Q47</f>
        <v>821.7</v>
      </c>
      <c r="K116" t="s">
        <v>28</v>
      </c>
      <c r="L116" t="s">
        <v>234</v>
      </c>
      <c r="M116" s="80">
        <f>6pf!Q36+6pf!Q40+6pf!Q41+6pf!Q42+6pf!Q43+6pf!Q44+6pf!Q45+6pf!Q46</f>
        <v>821.7</v>
      </c>
      <c r="N116" s="1" t="str">
        <f>IF(J116=M116,"+","-")</f>
        <v>+</v>
      </c>
    </row>
    <row r="117" spans="2:14" ht="12.75">
      <c r="B117" t="s">
        <v>235</v>
      </c>
      <c r="C117">
        <f>6pf!P240</f>
        <v>0</v>
      </c>
      <c r="D117" t="s">
        <v>28</v>
      </c>
      <c r="E117" t="s">
        <v>236</v>
      </c>
      <c r="F117">
        <f>6pf!P227+6pf!P229+6pf!P231+6pf!P236+6pf!P234+6pf!P238</f>
        <v>0</v>
      </c>
      <c r="G117" s="1" t="str">
        <f>IF(C117=F117,"+","-")</f>
        <v>+</v>
      </c>
      <c r="I117" t="s">
        <v>235</v>
      </c>
      <c r="J117" s="80">
        <f>6pf!Q240</f>
        <v>0</v>
      </c>
      <c r="K117" t="s">
        <v>28</v>
      </c>
      <c r="L117" t="s">
        <v>236</v>
      </c>
      <c r="M117" s="80">
        <f>6pf!Q227+6pf!Q229+6pf!Q231+6pf!Q236+6pf!Q234+6pf!Q238</f>
        <v>0</v>
      </c>
      <c r="N117" s="1" t="str">
        <f>IF(J117=M117,"+","-")</f>
        <v>+</v>
      </c>
    </row>
    <row r="118" spans="2:14" ht="12.75">
      <c r="B118" t="s">
        <v>237</v>
      </c>
      <c r="C118">
        <f>6pf!P441</f>
        <v>3</v>
      </c>
      <c r="D118" t="s">
        <v>166</v>
      </c>
      <c r="E118">
        <v>367</v>
      </c>
      <c r="F118">
        <f>6pf!P429</f>
        <v>3</v>
      </c>
      <c r="G118" s="1" t="str">
        <f>IF(C118&lt;=F118,"+","-")</f>
        <v>+</v>
      </c>
      <c r="I118" t="s">
        <v>237</v>
      </c>
      <c r="J118" s="80">
        <f>6pf!Q441</f>
        <v>39</v>
      </c>
      <c r="K118" t="s">
        <v>166</v>
      </c>
      <c r="L118">
        <v>367</v>
      </c>
      <c r="M118" s="80">
        <f>6pf!Q429</f>
        <v>39</v>
      </c>
      <c r="N118" s="1" t="str">
        <f>IF(J118&lt;=M118,"+","-")</f>
        <v>+</v>
      </c>
    </row>
    <row r="119" spans="2:14" ht="12.75">
      <c r="B119" t="s">
        <v>238</v>
      </c>
      <c r="C119">
        <f>6pf!P442</f>
        <v>10</v>
      </c>
      <c r="D119" t="s">
        <v>166</v>
      </c>
      <c r="E119">
        <v>368</v>
      </c>
      <c r="F119">
        <f>6pf!P430</f>
        <v>10</v>
      </c>
      <c r="G119" s="1" t="str">
        <f>IF(C119&lt;=F119,"+","-")</f>
        <v>+</v>
      </c>
      <c r="I119" t="s">
        <v>238</v>
      </c>
      <c r="J119" s="80">
        <f>6pf!Q442</f>
        <v>109.1</v>
      </c>
      <c r="K119" t="s">
        <v>166</v>
      </c>
      <c r="L119">
        <v>368</v>
      </c>
      <c r="M119" s="80">
        <f>6pf!Q430</f>
        <v>109.1</v>
      </c>
      <c r="N119" s="1" t="str">
        <f>IF(J119&lt;=M119,"+","-")</f>
        <v>+</v>
      </c>
    </row>
    <row r="120" spans="2:14" ht="12.75">
      <c r="B120" t="s">
        <v>239</v>
      </c>
      <c r="C120">
        <f>6pf!P443</f>
        <v>21</v>
      </c>
      <c r="D120" t="s">
        <v>166</v>
      </c>
      <c r="E120">
        <v>369</v>
      </c>
      <c r="F120">
        <f>6pf!P431</f>
        <v>21</v>
      </c>
      <c r="G120" s="1" t="str">
        <f>IF(C120&lt;=F120,"+","-")</f>
        <v>+</v>
      </c>
      <c r="I120" t="s">
        <v>239</v>
      </c>
      <c r="J120" s="80">
        <f>6pf!Q443</f>
        <v>144.2</v>
      </c>
      <c r="K120" t="s">
        <v>166</v>
      </c>
      <c r="L120">
        <v>369</v>
      </c>
      <c r="M120" s="80">
        <f>6pf!Q431</f>
        <v>144.2</v>
      </c>
      <c r="N120" s="1" t="str">
        <f>IF(J120&lt;=M120,"+","-")</f>
        <v>+</v>
      </c>
    </row>
    <row r="121" spans="2:14" ht="12.75">
      <c r="B121" t="s">
        <v>240</v>
      </c>
      <c r="C121">
        <f>6pf!P444</f>
        <v>187</v>
      </c>
      <c r="D121" t="s">
        <v>166</v>
      </c>
      <c r="E121">
        <v>376</v>
      </c>
      <c r="F121">
        <f>6pf!P438</f>
        <v>187</v>
      </c>
      <c r="G121" s="1" t="str">
        <f>IF(C121&lt;=F121,"+","-")</f>
        <v>+</v>
      </c>
      <c r="I121" t="s">
        <v>240</v>
      </c>
      <c r="J121" s="80">
        <f>6pf!Q444</f>
        <v>696</v>
      </c>
      <c r="K121" t="s">
        <v>166</v>
      </c>
      <c r="L121">
        <v>376</v>
      </c>
      <c r="M121" s="80">
        <f>6pf!Q438</f>
        <v>696</v>
      </c>
      <c r="N121" s="1" t="str">
        <f>IF(J121&lt;=M121,"+","-")</f>
        <v>+</v>
      </c>
    </row>
    <row r="122" spans="2:14" ht="12.75">
      <c r="B122" t="s">
        <v>141</v>
      </c>
      <c r="C122">
        <f>6pf!P358</f>
        <v>28</v>
      </c>
      <c r="D122" t="s">
        <v>28</v>
      </c>
      <c r="E122" t="s">
        <v>241</v>
      </c>
      <c r="F122">
        <f>6pf!P534+6pf!P546+6pf!P555+6pf!P565+6pf!P572</f>
        <v>28</v>
      </c>
      <c r="G122" s="1" t="str">
        <f aca="true" t="shared" si="6" ref="G122:G129">IF(C122=F122,"+","-")</f>
        <v>+</v>
      </c>
      <c r="I122" t="s">
        <v>141</v>
      </c>
      <c r="J122" s="80">
        <f>6pf!Q358</f>
        <v>207.9</v>
      </c>
      <c r="K122" t="s">
        <v>28</v>
      </c>
      <c r="L122" t="s">
        <v>241</v>
      </c>
      <c r="M122" s="80">
        <f>6pf!Q534+6pf!Q546+6pf!Q555+6pf!Q565+6pf!Q572</f>
        <v>207.90000000000003</v>
      </c>
      <c r="N122" s="1" t="str">
        <f aca="true" t="shared" si="7" ref="N122:N129">IF(J122=M122,"+","-")</f>
        <v>+</v>
      </c>
    </row>
    <row r="123" spans="2:14" ht="12.75">
      <c r="B123" t="s">
        <v>242</v>
      </c>
      <c r="C123">
        <f>6pf!P359+6pf!P370</f>
        <v>25</v>
      </c>
      <c r="D123" t="s">
        <v>28</v>
      </c>
      <c r="E123" t="s">
        <v>243</v>
      </c>
      <c r="F123">
        <f>6pf!P534+6pf!P546+6pf!P555</f>
        <v>25</v>
      </c>
      <c r="G123" s="1" t="str">
        <f t="shared" si="6"/>
        <v>+</v>
      </c>
      <c r="I123" t="s">
        <v>242</v>
      </c>
      <c r="J123" s="80">
        <f>6pf!Q359+6pf!Q370</f>
        <v>190.5</v>
      </c>
      <c r="K123" t="s">
        <v>28</v>
      </c>
      <c r="L123" t="s">
        <v>243</v>
      </c>
      <c r="M123" s="80">
        <f>6pf!Q534+6pf!Q546+6pf!Q555</f>
        <v>190.50000000000003</v>
      </c>
      <c r="N123" s="1" t="str">
        <f t="shared" si="7"/>
        <v>+</v>
      </c>
    </row>
    <row r="124" spans="2:14" ht="12.75">
      <c r="B124" t="s">
        <v>244</v>
      </c>
      <c r="C124">
        <f>6pf!P361</f>
        <v>3</v>
      </c>
      <c r="D124" t="s">
        <v>28</v>
      </c>
      <c r="E124" t="s">
        <v>245</v>
      </c>
      <c r="F124">
        <f>6pf!P535+6pf!P547+6pf!P556</f>
        <v>3</v>
      </c>
      <c r="G124" s="1" t="str">
        <f t="shared" si="6"/>
        <v>+</v>
      </c>
      <c r="I124" t="s">
        <v>244</v>
      </c>
      <c r="J124" s="80">
        <f>6pf!Q361</f>
        <v>39</v>
      </c>
      <c r="K124" t="s">
        <v>28</v>
      </c>
      <c r="L124" t="s">
        <v>245</v>
      </c>
      <c r="M124" s="80">
        <f>6pf!Q535+6pf!Q547+6pf!Q556</f>
        <v>39</v>
      </c>
      <c r="N124" s="1" t="str">
        <f t="shared" si="7"/>
        <v>+</v>
      </c>
    </row>
    <row r="125" spans="2:14" ht="12.75">
      <c r="B125" t="s">
        <v>246</v>
      </c>
      <c r="C125">
        <f>6pf!P364</f>
        <v>9</v>
      </c>
      <c r="D125" t="s">
        <v>28</v>
      </c>
      <c r="E125" t="s">
        <v>247</v>
      </c>
      <c r="F125">
        <f>6pf!P537+6pf!P548+6pf!P557</f>
        <v>9</v>
      </c>
      <c r="G125" s="1" t="str">
        <f t="shared" si="6"/>
        <v>+</v>
      </c>
      <c r="I125" t="s">
        <v>246</v>
      </c>
      <c r="J125" s="80">
        <f>6pf!Q364</f>
        <v>84.6</v>
      </c>
      <c r="K125" t="s">
        <v>28</v>
      </c>
      <c r="L125" t="s">
        <v>247</v>
      </c>
      <c r="M125" s="80">
        <f>6pf!Q537+6pf!Q548+6pf!Q557</f>
        <v>84.60000000000001</v>
      </c>
      <c r="N125" s="1" t="str">
        <f t="shared" si="7"/>
        <v>+</v>
      </c>
    </row>
    <row r="126" spans="2:14" ht="12.75">
      <c r="B126" t="s">
        <v>248</v>
      </c>
      <c r="C126">
        <f>6pf!P367</f>
        <v>13</v>
      </c>
      <c r="D126" t="s">
        <v>28</v>
      </c>
      <c r="E126" t="s">
        <v>249</v>
      </c>
      <c r="F126">
        <f>6pf!P539+6pf!P549+6pf!P558</f>
        <v>13</v>
      </c>
      <c r="G126" t="str">
        <f t="shared" si="6"/>
        <v>+</v>
      </c>
      <c r="I126" t="s">
        <v>248</v>
      </c>
      <c r="J126" s="80">
        <f>6pf!Q367</f>
        <v>66.9</v>
      </c>
      <c r="K126" t="s">
        <v>28</v>
      </c>
      <c r="L126" t="s">
        <v>249</v>
      </c>
      <c r="M126" s="80">
        <f>6pf!Q539+6pf!Q549+6pf!Q558</f>
        <v>66.9</v>
      </c>
      <c r="N126" t="str">
        <f t="shared" si="7"/>
        <v>+</v>
      </c>
    </row>
    <row r="127" spans="2:14" ht="12.75">
      <c r="B127" t="s">
        <v>147</v>
      </c>
      <c r="C127">
        <f>6pf!P372</f>
        <v>3</v>
      </c>
      <c r="D127" t="s">
        <v>28</v>
      </c>
      <c r="E127" t="s">
        <v>250</v>
      </c>
      <c r="F127">
        <f>6pf!P565+6pf!P572</f>
        <v>3</v>
      </c>
      <c r="G127" t="str">
        <f t="shared" si="6"/>
        <v>+</v>
      </c>
      <c r="I127" t="s">
        <v>147</v>
      </c>
      <c r="J127" s="80">
        <f>6pf!Q372</f>
        <v>17.4</v>
      </c>
      <c r="K127" t="s">
        <v>28</v>
      </c>
      <c r="L127" t="s">
        <v>250</v>
      </c>
      <c r="M127" s="80">
        <f>6pf!Q565+6pf!Q572</f>
        <v>17.4</v>
      </c>
      <c r="N127" t="str">
        <f t="shared" si="7"/>
        <v>+</v>
      </c>
    </row>
    <row r="128" spans="2:14" ht="12.75">
      <c r="B128" t="s">
        <v>251</v>
      </c>
      <c r="C128">
        <f>6pf!P373</f>
        <v>3</v>
      </c>
      <c r="D128" t="s">
        <v>28</v>
      </c>
      <c r="E128" t="s">
        <v>252</v>
      </c>
      <c r="F128">
        <f>6pf!P566+6pf!P573</f>
        <v>3</v>
      </c>
      <c r="G128" t="str">
        <f t="shared" si="6"/>
        <v>+</v>
      </c>
      <c r="I128" t="s">
        <v>251</v>
      </c>
      <c r="J128" s="80">
        <f>6pf!Q373</f>
        <v>17.4</v>
      </c>
      <c r="K128" t="s">
        <v>28</v>
      </c>
      <c r="L128" t="s">
        <v>252</v>
      </c>
      <c r="M128" s="80">
        <f>6pf!Q566+6pf!Q573</f>
        <v>17.4</v>
      </c>
      <c r="N128" t="str">
        <f t="shared" si="7"/>
        <v>+</v>
      </c>
    </row>
    <row r="129" spans="2:14" ht="12.75">
      <c r="B129" t="s">
        <v>253</v>
      </c>
      <c r="C129">
        <f>6pf!P374+6pf!P375</f>
        <v>0</v>
      </c>
      <c r="D129" t="s">
        <v>28</v>
      </c>
      <c r="E129" t="s">
        <v>254</v>
      </c>
      <c r="F129">
        <f>6pf!P567+6pf!P574</f>
        <v>0</v>
      </c>
      <c r="G129" t="str">
        <f t="shared" si="6"/>
        <v>+</v>
      </c>
      <c r="I129" t="s">
        <v>253</v>
      </c>
      <c r="J129" s="80">
        <f>6pf!Q374+6pf!Q375</f>
        <v>0</v>
      </c>
      <c r="K129" t="s">
        <v>28</v>
      </c>
      <c r="L129" t="s">
        <v>254</v>
      </c>
      <c r="M129" s="80">
        <f>6pf!Q567+6pf!Q574</f>
        <v>0</v>
      </c>
      <c r="N129" t="str">
        <f t="shared" si="7"/>
        <v>+</v>
      </c>
    </row>
    <row r="134" spans="2:3" ht="12.75">
      <c r="B134" s="84" t="s">
        <v>255</v>
      </c>
      <c r="C134" s="84"/>
    </row>
    <row r="135" spans="1:7" ht="12.75">
      <c r="A135" s="85"/>
      <c r="D135" t="s">
        <v>25</v>
      </c>
      <c r="G135" t="s">
        <v>26</v>
      </c>
    </row>
    <row r="136" spans="1:7" ht="12.75">
      <c r="A136" s="85"/>
      <c r="B136" t="s">
        <v>256</v>
      </c>
      <c r="C136" s="80">
        <f>6pf!D26</f>
        <v>466.2</v>
      </c>
      <c r="D136" t="s">
        <v>257</v>
      </c>
      <c r="E136" t="s">
        <v>258</v>
      </c>
      <c r="F136" s="80">
        <f>6pf!M26</f>
        <v>3281.94</v>
      </c>
      <c r="G136" t="str">
        <f aca="true" t="shared" si="8" ref="G136:G145">IF(C136&gt;=F136,"+","-")</f>
        <v>-</v>
      </c>
    </row>
    <row r="137" spans="1:7" ht="12.75">
      <c r="A137" s="85"/>
      <c r="B137" t="s">
        <v>259</v>
      </c>
      <c r="C137" s="80">
        <f>6pf!F26</f>
        <v>472.6</v>
      </c>
      <c r="D137" t="s">
        <v>257</v>
      </c>
      <c r="E137" t="s">
        <v>256</v>
      </c>
      <c r="F137" s="80">
        <f>6pf!D26</f>
        <v>466.2</v>
      </c>
      <c r="G137" t="str">
        <f t="shared" si="8"/>
        <v>+</v>
      </c>
    </row>
    <row r="138" spans="1:7" ht="12.75">
      <c r="A138" s="85"/>
      <c r="B138" t="s">
        <v>260</v>
      </c>
      <c r="C138" s="80">
        <f>6pf!G26</f>
        <v>472.6</v>
      </c>
      <c r="D138" t="s">
        <v>257</v>
      </c>
      <c r="E138" t="s">
        <v>259</v>
      </c>
      <c r="F138" s="80">
        <f>6pf!S26</f>
        <v>0</v>
      </c>
      <c r="G138" t="str">
        <f t="shared" si="8"/>
        <v>+</v>
      </c>
    </row>
    <row r="139" spans="1:7" ht="12.75">
      <c r="A139" s="85"/>
      <c r="B139" t="s">
        <v>261</v>
      </c>
      <c r="C139" s="80">
        <f>6pf!H26</f>
        <v>476</v>
      </c>
      <c r="D139" t="s">
        <v>257</v>
      </c>
      <c r="E139" t="s">
        <v>260</v>
      </c>
      <c r="F139" s="80">
        <f>6pf!G26</f>
        <v>472.6</v>
      </c>
      <c r="G139" t="str">
        <f t="shared" si="8"/>
        <v>+</v>
      </c>
    </row>
    <row r="140" spans="1:7" ht="12.75">
      <c r="A140" s="85"/>
      <c r="B140" t="s">
        <v>262</v>
      </c>
      <c r="C140" s="80">
        <f>6pf!I26</f>
        <v>487.4</v>
      </c>
      <c r="D140" t="s">
        <v>257</v>
      </c>
      <c r="E140" t="s">
        <v>261</v>
      </c>
      <c r="F140" s="80">
        <f>6pf!H26</f>
        <v>476</v>
      </c>
      <c r="G140" t="str">
        <f t="shared" si="8"/>
        <v>+</v>
      </c>
    </row>
    <row r="141" spans="1:7" ht="12.75">
      <c r="A141" s="85"/>
      <c r="B141" t="s">
        <v>263</v>
      </c>
      <c r="C141" s="80">
        <f>6pf!J26</f>
        <v>3237.5</v>
      </c>
      <c r="D141" t="s">
        <v>257</v>
      </c>
      <c r="E141" t="s">
        <v>264</v>
      </c>
      <c r="F141" s="80">
        <f>6pf!K26</f>
        <v>2950.69</v>
      </c>
      <c r="G141" t="str">
        <f t="shared" si="8"/>
        <v>+</v>
      </c>
    </row>
    <row r="142" spans="1:7" ht="12.75">
      <c r="A142" s="85"/>
      <c r="B142" t="s">
        <v>265</v>
      </c>
      <c r="C142" s="80">
        <f>6pf!L26</f>
        <v>3281.94</v>
      </c>
      <c r="D142" t="s">
        <v>257</v>
      </c>
      <c r="E142" t="s">
        <v>263</v>
      </c>
      <c r="F142" s="80">
        <f>6pf!J26</f>
        <v>3237.5</v>
      </c>
      <c r="G142" t="str">
        <f t="shared" si="8"/>
        <v>+</v>
      </c>
    </row>
    <row r="143" spans="1:7" ht="12.75">
      <c r="A143" s="85"/>
      <c r="B143" t="s">
        <v>266</v>
      </c>
      <c r="C143" s="80">
        <f>6pf!M26</f>
        <v>3281.94</v>
      </c>
      <c r="D143" t="s">
        <v>257</v>
      </c>
      <c r="E143" t="s">
        <v>265</v>
      </c>
      <c r="F143" s="80">
        <f>6pf!L26</f>
        <v>3281.94</v>
      </c>
      <c r="G143" t="str">
        <f t="shared" si="8"/>
        <v>+</v>
      </c>
    </row>
    <row r="144" spans="1:7" ht="12.75">
      <c r="A144" s="85"/>
      <c r="B144" t="s">
        <v>267</v>
      </c>
      <c r="C144" s="80">
        <f>6pf!N26</f>
        <v>3305.56</v>
      </c>
      <c r="D144" t="s">
        <v>257</v>
      </c>
      <c r="E144" t="s">
        <v>266</v>
      </c>
      <c r="F144" s="80">
        <f>6pf!M26</f>
        <v>3281.94</v>
      </c>
      <c r="G144" t="str">
        <f t="shared" si="8"/>
        <v>+</v>
      </c>
    </row>
    <row r="145" spans="2:7" ht="12.75">
      <c r="B145" t="s">
        <v>268</v>
      </c>
      <c r="C145" s="80">
        <f>6pf!O26</f>
        <v>3384.72</v>
      </c>
      <c r="D145" t="s">
        <v>257</v>
      </c>
      <c r="E145" t="s">
        <v>267</v>
      </c>
      <c r="F145" s="80">
        <f>6pf!N26</f>
        <v>3305.56</v>
      </c>
      <c r="G145" t="str">
        <f t="shared" si="8"/>
        <v>+</v>
      </c>
    </row>
  </sheetData>
  <sheetProtection selectLockedCells="1" selectUnlockedCells="1"/>
  <conditionalFormatting sqref="G3:G125 N4:N125">
    <cfRule type="cellIs" priority="1" dxfId="0" operator="equal" stopIfTrue="1">
      <formula>"+"</formula>
    </cfRule>
    <cfRule type="cellIs" priority="2" dxfId="1" operator="equal" stopIfTrue="1">
      <formula>"-"</formula>
    </cfRule>
  </conditionalFormatting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Ryabec</cp:lastModifiedBy>
  <dcterms:modified xsi:type="dcterms:W3CDTF">2021-03-23T09:42:37Z</dcterms:modified>
  <cp:category/>
  <cp:version/>
  <cp:contentType/>
  <cp:contentStatus/>
</cp:coreProperties>
</file>