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/>
</workbook>
</file>

<file path=xl/sharedStrings.xml><?xml version="1.0" encoding="utf-8"?>
<sst xmlns="http://schemas.openxmlformats.org/spreadsheetml/2006/main" count="200" uniqueCount="151">
  <si>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</si>
  <si>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</si>
  <si>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</si>
  <si>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</si>
  <si>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</si>
  <si>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</si>
  <si>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</si>
  <si>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</si>
  <si>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</si>
  <si>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</si>
  <si>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</si>
  <si>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</si>
  <si>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</si>
  <si>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Наказ Пенсійного фонду України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</si>
  <si>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</si>
  <si>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</si>
  <si>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</si>
  <si>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</si>
  <si>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</si>
  <si>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</si>
  <si>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</si>
  <si>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</si>
  <si>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</si>
  <si>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</si>
  <si>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</si>
  <si>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</si>
  <si>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</si>
  <si>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</si>
  <si>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</si>
  <si>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</si>
  <si>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Соціальний стан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</si>
  <si>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</si>
  <si>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</si>
  <si>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</si>
  <si>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</si>
  <si>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</si>
  <si>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</si>
  <si>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</si>
  <si>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</si>
  <si>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</si>
  <si>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</si>
  <si>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</si>
  <si>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</si>
  <si>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</si>
  <si>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</si>
  <si>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</si>
  <si>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</si>
  <si>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</si>
  <si>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</si>
  <si>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</si>
  <si>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</si>
  <si>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</si>
  <si>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</si>
  <si>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</si>
  <si>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</si>
  <si>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</si>
  <si>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</si>
  <si>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</si>
  <si>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</si>
  <si>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Пенсіонер з числа військовослужбовців</t>
  </si>
  <si>
    <t>Робітник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</si>
  <si>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</si>
  <si>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</si>
  <si>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</si>
  <si>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</si>
  <si>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</si>
  <si>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</si>
  <si>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Журналіст</t>
  </si>
  <si>
    <t>Інші</t>
  </si>
  <si>
    <t>до органів Пенсійного фонду України</t>
  </si>
  <si>
    <t>ПЗ-16(1)</t>
  </si>
  <si>
    <t>ПЗ-16(2)</t>
  </si>
  <si>
    <t>ПЗ-16(3)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</si>
  <si>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</si>
  <si>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</si>
  <si>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Результати моніторингу соціального стану авторів звернень, що надійшли</t>
  </si>
  <si>
    <t>що надійшли до органів Пенсійного фонду України</t>
  </si>
  <si>
    <t xml:space="preserve">Результати моніторингу категорій заявників та результатів розгляду звернень, </t>
  </si>
  <si>
    <t>Селянин</t>
  </si>
  <si>
    <t>Служитель релігійної організації</t>
  </si>
  <si>
    <t>Герой України</t>
  </si>
  <si>
    <t>Герой Радянського Союзу</t>
  </si>
  <si>
    <t>Герой Соціалістичної Праці</t>
  </si>
  <si>
    <t>Особа, що позбавлена волі; 
особа, воля якої обмежена</t>
  </si>
  <si>
    <t>Вирішено позитивно</t>
  </si>
  <si>
    <t>Відмовлено у задоволенні</t>
  </si>
  <si>
    <t>В стадії розгляду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</si>
  <si>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</si>
  <si>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</si>
  <si>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</si>
  <si>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</si>
  <si>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</si>
  <si>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</si>
  <si>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</si>
  <si>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</si>
  <si>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Сім'ї загиблих військовослужбовців</t>
  </si>
  <si>
    <t>Працівник МО</t>
  </si>
  <si>
    <t>Працівник льотного складу</t>
  </si>
  <si>
    <t>Працівник митної служби</t>
  </si>
  <si>
    <t>Працівник ДПА/ФСУ</t>
  </si>
  <si>
    <t>Працівник Деп. вик. покарань</t>
  </si>
  <si>
    <t>Працівник СБУ</t>
  </si>
  <si>
    <t>Працівник МВС/Поліція</t>
  </si>
  <si>
    <t>Працівник органу прокуратури, суду</t>
  </si>
  <si>
    <t>Пенсійного фонду України</t>
  </si>
  <si>
    <t xml:space="preserve">Додаток до наказу 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</si>
  <si>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</si>
  <si>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</si>
  <si>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>перевірки виплат на виконання рішень судів</t>
  </si>
  <si>
    <t>від 30.04.2020 № 36 (у редакції наказу</t>
  </si>
  <si>
    <t>заборгованості з пенсійних виплат</t>
  </si>
  <si>
    <t>ЗАТВЕРДЖЕНО</t>
  </si>
  <si>
    <t>ПЗ-15</t>
  </si>
  <si>
    <t>Кількість звернень громадян, що надійшли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</si>
  <si>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</si>
  <si>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</si>
  <si>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</si>
  <si>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</si>
  <si>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</si>
  <si>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</si>
  <si>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</si>
  <si>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</si>
  <si>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</si>
  <si>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</si>
  <si>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</si>
  <si>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</si>
  <si>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</si>
  <si>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</si>
  <si>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</si>
  <si>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</si>
  <si>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</si>
  <si>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органів Пенсійного фонду України
                  </t>
  </si>
  <si>
    <t>Щодо сервісних центрів</t>
  </si>
  <si>
    <t xml:space="preserve"> 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</si>
  <si>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</si>
  <si>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</si>
  <si>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</si>
  <si>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</si>
  <si>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</si>
  <si>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</si>
  <si>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</si>
  <si>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</si>
  <si>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</si>
  <si>
    <t>від 30.04.2020 № 36</t>
  </si>
  <si>
    <t>від 11.06.2020 № 45</t>
  </si>
  <si>
    <t>від 11.06.2020 № 45)</t>
  </si>
  <si>
    <t>в  Головне управління Пенсійного фонду України у Вінницькій області</t>
  </si>
  <si>
    <t>в   Головне управління Пенсійного фонду України у Вінницькій області</t>
  </si>
  <si>
    <t>в Головне управління Пенсійного фонду України у Вінницькій області</t>
  </si>
  <si>
    <t>в Головному управлінні Пенсійного фонду України у Вінницькій області</t>
  </si>
  <si>
    <t xml:space="preserve"> за 3 місяці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</si>
</sst>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_-* #,##0.0_р_._-;\-* #,##0.0_р_._-;_-* &quot;-&quot;??_р_._-;_-@_-"/>
    <numFmt numFmtId="200" formatCode="_-* #,##0.0_р_._-;\-* #,##0.0_р_._-;_-* &quot;-&quot;?_р_._-;_-@_-"/>
    <numFmt numFmtId="201" formatCode="_-* #,##0_р_._-;\-* #,##0_р_._-;_-* &quot;-&quot;?_р_._-;_-@_-"/>
    <numFmt numFmtId="202" formatCode="0.0%"/>
    <numFmt numFmtId="203" formatCode="0.0"/>
    <numFmt numFmtId="204" formatCode="#,##0.000"/>
    <numFmt numFmtId="205" formatCode="_-* #,##0_р_._-;\-* #,##0_р_._-;_-* &quot;-&quot;??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9" fontId="1" fillId="0" borderId="10" xfId="6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05" fontId="1" fillId="0" borderId="10" xfId="6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205" fontId="1" fillId="0" borderId="10" xfId="64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99" fontId="1" fillId="33" borderId="10" xfId="64" applyNumberFormat="1" applyFont="1" applyFill="1" applyBorder="1" applyAlignment="1">
      <alignment horizontal="center"/>
    </xf>
    <xf numFmtId="169" fontId="1" fillId="0" borderId="10" xfId="64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K21" sqref="K2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17" t="s">
        <v>111</v>
      </c>
      <c r="F1" s="9"/>
      <c r="G1" s="9"/>
    </row>
    <row r="2" spans="5:7" ht="15.75">
      <c r="E2" s="17" t="s">
        <v>13</v>
      </c>
      <c r="G2" s="9"/>
    </row>
    <row r="3" spans="5:7" ht="15.75">
      <c r="E3" s="17" t="s">
        <v>143</v>
      </c>
      <c r="G3" s="9"/>
    </row>
    <row r="4" ht="15">
      <c r="G4" s="9"/>
    </row>
    <row r="5" spans="6:7" ht="15.75">
      <c r="F5" s="26" t="s">
        <v>112</v>
      </c>
      <c r="G5" s="9"/>
    </row>
    <row r="6" spans="1:6" ht="18.75">
      <c r="A6" s="39" t="s">
        <v>113</v>
      </c>
      <c r="B6" s="39"/>
      <c r="C6" s="39"/>
      <c r="D6" s="39"/>
      <c r="E6" s="39"/>
      <c r="F6" s="39"/>
    </row>
    <row r="7" spans="1:6" ht="18.75">
      <c r="A7" s="39" t="s">
        <v>69</v>
      </c>
      <c r="B7" s="39"/>
      <c r="C7" s="39"/>
      <c r="D7" s="39"/>
      <c r="E7" s="39"/>
      <c r="F7" s="39"/>
    </row>
    <row r="8" spans="1:6" ht="21" customHeight="1">
      <c r="A8" s="40" t="s">
        <v>147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36.75" customHeight="1">
      <c r="A13" s="27">
        <v>1</v>
      </c>
      <c r="B13" s="28" t="s">
        <v>114</v>
      </c>
      <c r="C13" s="7">
        <f>C14+C15+C16+C17+C18+C19+C20+C21+C22+C23</f>
        <v>3542</v>
      </c>
      <c r="D13" s="7">
        <f>D14+D15+D16+D17+D18+D19+D20+D21+D22+D23</f>
        <v>2185</v>
      </c>
      <c r="E13" s="7">
        <f>C13-D13</f>
        <v>1357</v>
      </c>
      <c r="F13" s="33">
        <f aca="true" t="shared" si="0" ref="F13:F27">IF(C13&lt;&gt;0,(C13/D13)*100,)</f>
        <v>162.10526315789474</v>
      </c>
    </row>
    <row r="14" spans="1:6" s="2" customFormat="1" ht="34.5" customHeight="1">
      <c r="A14" s="4"/>
      <c r="B14" s="11" t="s">
        <v>115</v>
      </c>
      <c r="C14" s="7">
        <v>41</v>
      </c>
      <c r="D14" s="7">
        <v>283</v>
      </c>
      <c r="E14" s="7">
        <f aca="true" t="shared" si="1" ref="E14:E27">C14-D14</f>
        <v>-242</v>
      </c>
      <c r="F14" s="33">
        <f t="shared" si="0"/>
        <v>14.487632508833922</v>
      </c>
    </row>
    <row r="15" spans="1:6" s="2" customFormat="1" ht="33" customHeight="1">
      <c r="A15" s="4"/>
      <c r="B15" s="10" t="s">
        <v>116</v>
      </c>
      <c r="C15" s="7">
        <v>62</v>
      </c>
      <c r="D15" s="7">
        <v>115</v>
      </c>
      <c r="E15" s="7">
        <f t="shared" si="1"/>
        <v>-53</v>
      </c>
      <c r="F15" s="33">
        <f t="shared" si="0"/>
        <v>53.91304347826087</v>
      </c>
    </row>
    <row r="16" spans="1:6" s="2" customFormat="1" ht="33" customHeight="1">
      <c r="A16" s="4"/>
      <c r="B16" s="10" t="s">
        <v>117</v>
      </c>
      <c r="C16" s="7">
        <v>834</v>
      </c>
      <c r="D16" s="7">
        <v>382</v>
      </c>
      <c r="E16" s="7">
        <f t="shared" si="1"/>
        <v>452</v>
      </c>
      <c r="F16" s="33">
        <f t="shared" si="0"/>
        <v>218.3246073298429</v>
      </c>
    </row>
    <row r="17" spans="1:6" s="2" customFormat="1" ht="33" customHeight="1">
      <c r="A17" s="4"/>
      <c r="B17" s="10" t="s">
        <v>118</v>
      </c>
      <c r="C17" s="7">
        <v>5</v>
      </c>
      <c r="D17" s="7">
        <v>2</v>
      </c>
      <c r="E17" s="7">
        <f t="shared" si="1"/>
        <v>3</v>
      </c>
      <c r="F17" s="33">
        <f t="shared" si="0"/>
        <v>250</v>
      </c>
    </row>
    <row r="18" spans="1:6" s="2" customFormat="1" ht="33" customHeight="1">
      <c r="A18" s="4"/>
      <c r="B18" s="10" t="s">
        <v>119</v>
      </c>
      <c r="C18" s="7">
        <v>569</v>
      </c>
      <c r="D18" s="7">
        <v>468</v>
      </c>
      <c r="E18" s="7">
        <f t="shared" si="1"/>
        <v>101</v>
      </c>
      <c r="F18" s="33">
        <f t="shared" si="0"/>
        <v>121.58119658119656</v>
      </c>
    </row>
    <row r="19" spans="1:6" s="2" customFormat="1" ht="33" customHeight="1">
      <c r="A19" s="4"/>
      <c r="B19" s="10" t="s">
        <v>120</v>
      </c>
      <c r="C19" s="7">
        <v>132</v>
      </c>
      <c r="D19" s="7">
        <v>62</v>
      </c>
      <c r="E19" s="7">
        <f t="shared" si="1"/>
        <v>70</v>
      </c>
      <c r="F19" s="33">
        <f t="shared" si="0"/>
        <v>212.9032258064516</v>
      </c>
    </row>
    <row r="20" spans="1:6" s="2" customFormat="1" ht="33" customHeight="1">
      <c r="A20" s="4"/>
      <c r="B20" s="10" t="s">
        <v>121</v>
      </c>
      <c r="C20" s="7">
        <v>942</v>
      </c>
      <c r="D20" s="7">
        <v>402</v>
      </c>
      <c r="E20" s="7">
        <f t="shared" si="1"/>
        <v>540</v>
      </c>
      <c r="F20" s="33">
        <f t="shared" si="0"/>
        <v>234.32835820895522</v>
      </c>
    </row>
    <row r="21" spans="1:6" ht="39" customHeight="1">
      <c r="A21" s="3"/>
      <c r="B21" s="13" t="s">
        <v>122</v>
      </c>
      <c r="C21" s="7">
        <v>1</v>
      </c>
      <c r="D21" s="7">
        <v>0</v>
      </c>
      <c r="E21" s="7">
        <f t="shared" si="1"/>
        <v>1</v>
      </c>
      <c r="F21" s="33" t="e">
        <f t="shared" si="0"/>
        <v>#DIV/0!</v>
      </c>
    </row>
    <row r="22" spans="1:6" ht="33" customHeight="1">
      <c r="A22" s="3"/>
      <c r="B22" s="5" t="s">
        <v>123</v>
      </c>
      <c r="C22" s="7">
        <v>134</v>
      </c>
      <c r="D22" s="7">
        <v>112</v>
      </c>
      <c r="E22" s="7">
        <f t="shared" si="1"/>
        <v>22</v>
      </c>
      <c r="F22" s="33">
        <f t="shared" si="0"/>
        <v>119.64285714285714</v>
      </c>
    </row>
    <row r="23" spans="1:6" ht="33" customHeight="1">
      <c r="A23" s="3"/>
      <c r="B23" s="13" t="s">
        <v>124</v>
      </c>
      <c r="C23" s="7">
        <v>822</v>
      </c>
      <c r="D23" s="7">
        <v>359</v>
      </c>
      <c r="E23" s="7">
        <f t="shared" si="1"/>
        <v>463</v>
      </c>
      <c r="F23" s="33">
        <f t="shared" si="0"/>
        <v>228.96935933147634</v>
      </c>
    </row>
    <row r="24" spans="1:6" ht="36.75" customHeight="1">
      <c r="A24" s="27">
        <v>2</v>
      </c>
      <c r="B24" s="28" t="s">
        <v>125</v>
      </c>
      <c r="C24" s="7">
        <v>26</v>
      </c>
      <c r="D24" s="7">
        <v>49</v>
      </c>
      <c r="E24" s="7">
        <f t="shared" si="1"/>
        <v>-23</v>
      </c>
      <c r="F24" s="33">
        <f t="shared" si="0"/>
        <v>53.06122448979592</v>
      </c>
    </row>
    <row r="25" spans="1:6" ht="33" customHeight="1">
      <c r="A25" s="27">
        <v>3</v>
      </c>
      <c r="B25" s="27" t="s">
        <v>126</v>
      </c>
      <c r="C25" s="7">
        <v>3</v>
      </c>
      <c r="D25" s="7">
        <v>1</v>
      </c>
      <c r="E25" s="7">
        <f t="shared" si="1"/>
        <v>2</v>
      </c>
      <c r="F25" s="33">
        <f t="shared" si="0"/>
        <v>300</v>
      </c>
    </row>
    <row r="26" spans="1:6" ht="32.25" customHeight="1">
      <c r="A26" s="27">
        <v>4</v>
      </c>
      <c r="B26" s="27" t="s">
        <v>127</v>
      </c>
      <c r="C26" s="7">
        <v>9</v>
      </c>
      <c r="D26" s="7">
        <v>16</v>
      </c>
      <c r="E26" s="7">
        <f t="shared" si="1"/>
        <v>-7</v>
      </c>
      <c r="F26" s="33">
        <f t="shared" si="0"/>
        <v>56.25</v>
      </c>
    </row>
    <row r="27" spans="1:6" ht="32.25" customHeight="1">
      <c r="A27" s="27">
        <v>5</v>
      </c>
      <c r="B27" s="27" t="s">
        <v>128</v>
      </c>
      <c r="C27" s="7">
        <v>0</v>
      </c>
      <c r="D27" s="7">
        <v>0</v>
      </c>
      <c r="E27" s="7">
        <f t="shared" si="1"/>
        <v>0</v>
      </c>
      <c r="F27" s="33">
        <f t="shared" si="0"/>
        <v>0</v>
      </c>
    </row>
    <row r="28" spans="3:6" ht="12.75">
      <c r="C28" s="6"/>
      <c r="D28" s="6"/>
      <c r="E28" s="6"/>
      <c r="F28" s="6"/>
    </row>
    <row r="30" spans="1:5" ht="15.75">
      <c r="A30" s="14"/>
      <c r="B30" s="14"/>
      <c r="D30" s="23"/>
      <c r="E30" s="23"/>
    </row>
    <row r="31" ht="15.75">
      <c r="B31" s="14"/>
    </row>
  </sheetData>
  <sheetProtection/>
  <protectedRanges>
    <protectedRange sqref="C13:D27" name="Диапазон2"/>
    <protectedRange sqref="A31:F43" name="Диапазон3"/>
    <protectedRange sqref="D30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3">
      <selection activeCell="B21" sqref="B21"/>
    </sheetView>
  </sheetViews>
  <sheetFormatPr defaultColWidth="13.875" defaultRowHeight="12.75"/>
  <cols>
    <col min="1" max="1" width="4.75390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70</v>
      </c>
    </row>
    <row r="11" spans="1:6" ht="18.75">
      <c r="A11" s="39" t="s">
        <v>74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146</v>
      </c>
      <c r="B13" s="41"/>
      <c r="C13" s="41"/>
      <c r="D13" s="41"/>
      <c r="E13" s="41"/>
      <c r="F13" s="41"/>
    </row>
    <row r="14" spans="1:6" ht="24.7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43" t="s">
        <v>4</v>
      </c>
      <c r="D15" s="45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44"/>
      <c r="D16" s="46"/>
      <c r="E16" s="48"/>
      <c r="F16" s="48"/>
    </row>
    <row r="17" spans="1:6" s="2" customFormat="1" ht="15" customHeight="1">
      <c r="A17" s="20">
        <v>1</v>
      </c>
      <c r="B17" s="20">
        <v>2</v>
      </c>
      <c r="C17" s="21">
        <v>3</v>
      </c>
      <c r="D17" s="22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7</v>
      </c>
      <c r="C18" s="7">
        <f>C19+C20+C21+C22+C23+C24+C25+C26+C27+C28+C29+C30+C31+C32+C33+C34+C35+C36+C37+C38+C39+C40+C41+C42+C43+C44+C45</f>
        <v>3542</v>
      </c>
      <c r="D18" s="7">
        <f>D19+D20+D21+D22+D23+D24+D25+D26+D27+D28+D29+D30+D31+D32+D33+D34+D35+D36+D37+D38+D39+D40+D41+D42+D43+D44+D45</f>
        <v>2185</v>
      </c>
      <c r="E18" s="7">
        <f>C18-D18</f>
        <v>1357</v>
      </c>
      <c r="F18" s="8"/>
    </row>
    <row r="19" spans="1:6" s="2" customFormat="1" ht="21" customHeight="1">
      <c r="A19" s="4"/>
      <c r="B19" s="5" t="s">
        <v>15</v>
      </c>
      <c r="C19" s="7">
        <v>60</v>
      </c>
      <c r="D19" s="7">
        <v>68</v>
      </c>
      <c r="E19" s="7">
        <f aca="true" t="shared" si="0" ref="E19:E46">C19-D19</f>
        <v>-8</v>
      </c>
      <c r="F19" s="15">
        <f>IF(C19&lt;&gt;0,(C19/D19)*100)</f>
        <v>88.23529411764706</v>
      </c>
    </row>
    <row r="20" spans="1:6" s="2" customFormat="1" ht="32.25" customHeight="1">
      <c r="A20" s="4"/>
      <c r="B20" s="13" t="s">
        <v>107</v>
      </c>
      <c r="C20" s="7">
        <v>1239</v>
      </c>
      <c r="D20" s="7">
        <v>839</v>
      </c>
      <c r="E20" s="7">
        <f t="shared" si="0"/>
        <v>400</v>
      </c>
      <c r="F20" s="15">
        <f aca="true" t="shared" si="1" ref="F20:F45">IF(C20&lt;&gt;0,(C20/D20)*100)</f>
        <v>147.67580452920143</v>
      </c>
    </row>
    <row r="21" spans="1:6" ht="13.5" customHeight="1">
      <c r="A21" s="3"/>
      <c r="B21" s="5" t="s">
        <v>8</v>
      </c>
      <c r="C21" s="7">
        <v>465</v>
      </c>
      <c r="D21" s="7">
        <v>299</v>
      </c>
      <c r="E21" s="7">
        <f t="shared" si="0"/>
        <v>166</v>
      </c>
      <c r="F21" s="15">
        <f t="shared" si="1"/>
        <v>155.51839464882943</v>
      </c>
    </row>
    <row r="22" spans="1:6" ht="13.5" customHeight="1">
      <c r="A22" s="3"/>
      <c r="B22" s="1" t="s">
        <v>21</v>
      </c>
      <c r="C22" s="7">
        <v>298</v>
      </c>
      <c r="D22" s="7">
        <v>16</v>
      </c>
      <c r="E22" s="7">
        <f t="shared" si="0"/>
        <v>282</v>
      </c>
      <c r="F22" s="15">
        <f t="shared" si="1"/>
        <v>1862.5</v>
      </c>
    </row>
    <row r="23" spans="1:6" ht="31.5" customHeight="1">
      <c r="A23" s="3"/>
      <c r="B23" s="13" t="s">
        <v>9</v>
      </c>
      <c r="C23" s="7">
        <v>260</v>
      </c>
      <c r="D23" s="7">
        <v>319</v>
      </c>
      <c r="E23" s="7">
        <f t="shared" si="0"/>
        <v>-59</v>
      </c>
      <c r="F23" s="15">
        <f t="shared" si="1"/>
        <v>81.50470219435736</v>
      </c>
    </row>
    <row r="24" spans="1:6" ht="30" customHeight="1">
      <c r="A24" s="3"/>
      <c r="B24" s="13" t="s">
        <v>11</v>
      </c>
      <c r="C24" s="7">
        <v>1</v>
      </c>
      <c r="D24" s="7">
        <v>0</v>
      </c>
      <c r="E24" s="7">
        <f t="shared" si="0"/>
        <v>1</v>
      </c>
      <c r="F24" s="15" t="e">
        <f t="shared" si="1"/>
        <v>#DIV/0!</v>
      </c>
    </row>
    <row r="25" spans="1:6" ht="12.75">
      <c r="A25" s="3"/>
      <c r="B25" s="5" t="s">
        <v>16</v>
      </c>
      <c r="C25" s="7">
        <v>459</v>
      </c>
      <c r="D25" s="7">
        <v>189</v>
      </c>
      <c r="E25" s="7">
        <f t="shared" si="0"/>
        <v>270</v>
      </c>
      <c r="F25" s="15">
        <f t="shared" si="1"/>
        <v>242.85714285714283</v>
      </c>
    </row>
    <row r="26" spans="1:6" ht="25.5">
      <c r="A26" s="3"/>
      <c r="B26" s="13" t="s">
        <v>10</v>
      </c>
      <c r="C26" s="7">
        <v>2</v>
      </c>
      <c r="D26" s="7">
        <v>12</v>
      </c>
      <c r="E26" s="7">
        <f t="shared" si="0"/>
        <v>-10</v>
      </c>
      <c r="F26" s="15">
        <f t="shared" si="1"/>
        <v>16.666666666666664</v>
      </c>
    </row>
    <row r="27" spans="1:6" ht="12.75">
      <c r="A27" s="3"/>
      <c r="B27" s="1" t="s">
        <v>18</v>
      </c>
      <c r="C27" s="7">
        <v>8</v>
      </c>
      <c r="D27" s="7">
        <v>7</v>
      </c>
      <c r="E27" s="7">
        <f t="shared" si="0"/>
        <v>1</v>
      </c>
      <c r="F27" s="15">
        <f t="shared" si="1"/>
        <v>114.28571428571428</v>
      </c>
    </row>
    <row r="28" spans="1:6" ht="12.75">
      <c r="A28" s="3"/>
      <c r="B28" s="5" t="s">
        <v>19</v>
      </c>
      <c r="C28" s="7">
        <v>8</v>
      </c>
      <c r="D28" s="7">
        <v>8</v>
      </c>
      <c r="E28" s="7">
        <f t="shared" si="0"/>
        <v>0</v>
      </c>
      <c r="F28" s="15">
        <f t="shared" si="1"/>
        <v>100</v>
      </c>
    </row>
    <row r="29" spans="1:6" ht="12.75">
      <c r="A29" s="3"/>
      <c r="B29" s="5" t="s">
        <v>26</v>
      </c>
      <c r="C29" s="7">
        <v>2</v>
      </c>
      <c r="D29" s="7">
        <v>13</v>
      </c>
      <c r="E29" s="7">
        <f t="shared" si="0"/>
        <v>-11</v>
      </c>
      <c r="F29" s="15">
        <f t="shared" si="1"/>
        <v>15.384615384615385</v>
      </c>
    </row>
    <row r="30" spans="1:6" ht="12.75">
      <c r="A30" s="3"/>
      <c r="B30" s="5" t="s">
        <v>92</v>
      </c>
      <c r="C30" s="7">
        <v>9</v>
      </c>
      <c r="D30" s="7">
        <v>4</v>
      </c>
      <c r="E30" s="7">
        <f t="shared" si="0"/>
        <v>5</v>
      </c>
      <c r="F30" s="15">
        <f t="shared" si="1"/>
        <v>225</v>
      </c>
    </row>
    <row r="31" spans="1:6" ht="15" customHeight="1">
      <c r="A31" s="3"/>
      <c r="B31" s="5" t="s">
        <v>93</v>
      </c>
      <c r="C31" s="7">
        <v>6</v>
      </c>
      <c r="D31" s="7">
        <v>7</v>
      </c>
      <c r="E31" s="7">
        <f t="shared" si="0"/>
        <v>-1</v>
      </c>
      <c r="F31" s="15">
        <f t="shared" si="1"/>
        <v>85.71428571428571</v>
      </c>
    </row>
    <row r="32" spans="1:6" ht="15.75" customHeight="1">
      <c r="A32" s="3"/>
      <c r="B32" s="5" t="s">
        <v>24</v>
      </c>
      <c r="C32" s="7">
        <v>452</v>
      </c>
      <c r="D32" s="7">
        <v>126</v>
      </c>
      <c r="E32" s="7">
        <f t="shared" si="0"/>
        <v>326</v>
      </c>
      <c r="F32" s="15">
        <f t="shared" si="1"/>
        <v>358.73015873015873</v>
      </c>
    </row>
    <row r="33" spans="1:6" ht="21.75" customHeight="1">
      <c r="A33" s="4"/>
      <c r="B33" s="5" t="s">
        <v>108</v>
      </c>
      <c r="C33" s="7">
        <v>8</v>
      </c>
      <c r="D33" s="7">
        <v>1</v>
      </c>
      <c r="E33" s="7">
        <f t="shared" si="0"/>
        <v>7</v>
      </c>
      <c r="F33" s="15">
        <v>0</v>
      </c>
    </row>
    <row r="34" spans="1:6" ht="17.25" customHeight="1">
      <c r="A34" s="3"/>
      <c r="B34" s="5" t="s">
        <v>20</v>
      </c>
      <c r="C34" s="7">
        <v>14</v>
      </c>
      <c r="D34" s="7">
        <v>20</v>
      </c>
      <c r="E34" s="7">
        <f t="shared" si="0"/>
        <v>-6</v>
      </c>
      <c r="F34" s="15">
        <f t="shared" si="1"/>
        <v>70</v>
      </c>
    </row>
    <row r="35" spans="1:6" ht="30.75" customHeight="1">
      <c r="A35" s="3"/>
      <c r="B35" s="13" t="s">
        <v>25</v>
      </c>
      <c r="C35" s="7">
        <v>0</v>
      </c>
      <c r="D35" s="7">
        <v>0</v>
      </c>
      <c r="E35" s="7">
        <f t="shared" si="0"/>
        <v>0</v>
      </c>
      <c r="F35" s="15">
        <v>0</v>
      </c>
    </row>
    <row r="36" spans="1:6" ht="30.75" customHeight="1">
      <c r="A36" s="3"/>
      <c r="B36" s="13" t="s">
        <v>22</v>
      </c>
      <c r="C36" s="7">
        <v>0</v>
      </c>
      <c r="D36" s="7">
        <v>0</v>
      </c>
      <c r="E36" s="7">
        <f t="shared" si="0"/>
        <v>0</v>
      </c>
      <c r="F36" s="15">
        <v>0</v>
      </c>
    </row>
    <row r="37" spans="1:6" ht="15" customHeight="1">
      <c r="A37" s="3"/>
      <c r="B37" s="1" t="s">
        <v>23</v>
      </c>
      <c r="C37" s="7">
        <v>4</v>
      </c>
      <c r="D37" s="7">
        <v>7</v>
      </c>
      <c r="E37" s="7">
        <f t="shared" si="0"/>
        <v>-3</v>
      </c>
      <c r="F37" s="15">
        <f t="shared" si="1"/>
        <v>57.14285714285714</v>
      </c>
    </row>
    <row r="38" spans="1:6" ht="15.75" customHeight="1">
      <c r="A38" s="3"/>
      <c r="B38" s="5" t="s">
        <v>91</v>
      </c>
      <c r="C38" s="7">
        <v>28</v>
      </c>
      <c r="D38" s="7">
        <v>16</v>
      </c>
      <c r="E38" s="7">
        <f t="shared" si="0"/>
        <v>12</v>
      </c>
      <c r="F38" s="15">
        <f t="shared" si="1"/>
        <v>175</v>
      </c>
    </row>
    <row r="39" spans="1:6" ht="27.75" customHeight="1">
      <c r="A39" s="3"/>
      <c r="B39" s="13" t="s">
        <v>94</v>
      </c>
      <c r="C39" s="7">
        <v>28</v>
      </c>
      <c r="D39" s="7">
        <v>8</v>
      </c>
      <c r="E39" s="7">
        <f t="shared" si="0"/>
        <v>20</v>
      </c>
      <c r="F39" s="15">
        <f t="shared" si="1"/>
        <v>350</v>
      </c>
    </row>
    <row r="40" spans="1:6" ht="15.75" customHeight="1">
      <c r="A40" s="3"/>
      <c r="B40" s="13" t="s">
        <v>17</v>
      </c>
      <c r="C40" s="7">
        <v>6</v>
      </c>
      <c r="D40" s="7">
        <v>1</v>
      </c>
      <c r="E40" s="7">
        <f t="shared" si="0"/>
        <v>5</v>
      </c>
      <c r="F40" s="15">
        <v>0</v>
      </c>
    </row>
    <row r="41" spans="1:6" ht="15" customHeight="1">
      <c r="A41" s="3"/>
      <c r="B41" s="1" t="s">
        <v>110</v>
      </c>
      <c r="C41" s="7">
        <v>39</v>
      </c>
      <c r="D41" s="7">
        <v>34</v>
      </c>
      <c r="E41" s="7">
        <f t="shared" si="0"/>
        <v>5</v>
      </c>
      <c r="F41" s="15">
        <f t="shared" si="1"/>
        <v>114.70588235294117</v>
      </c>
    </row>
    <row r="42" spans="1:6" ht="15" customHeight="1">
      <c r="A42" s="3"/>
      <c r="B42" s="3" t="s">
        <v>27</v>
      </c>
      <c r="C42" s="7">
        <v>0</v>
      </c>
      <c r="D42" s="7">
        <v>0</v>
      </c>
      <c r="E42" s="7">
        <f t="shared" si="0"/>
        <v>0</v>
      </c>
      <c r="F42" s="15">
        <v>0</v>
      </c>
    </row>
    <row r="43" spans="1:6" ht="13.5" customHeight="1">
      <c r="A43" s="3"/>
      <c r="B43" s="3" t="s">
        <v>28</v>
      </c>
      <c r="C43" s="7">
        <v>0</v>
      </c>
      <c r="D43" s="7">
        <v>1</v>
      </c>
      <c r="E43" s="7">
        <f t="shared" si="0"/>
        <v>-1</v>
      </c>
      <c r="F43" s="15">
        <v>0</v>
      </c>
    </row>
    <row r="44" spans="1:6" ht="16.5" customHeight="1">
      <c r="A44" s="3"/>
      <c r="B44" s="3" t="s">
        <v>29</v>
      </c>
      <c r="C44" s="7">
        <v>2</v>
      </c>
      <c r="D44" s="7">
        <v>2</v>
      </c>
      <c r="E44" s="7">
        <f t="shared" si="0"/>
        <v>0</v>
      </c>
      <c r="F44" s="15">
        <v>0</v>
      </c>
    </row>
    <row r="45" spans="1:6" ht="16.5" customHeight="1">
      <c r="A45" s="3"/>
      <c r="B45" s="3" t="s">
        <v>3</v>
      </c>
      <c r="C45" s="7">
        <v>144</v>
      </c>
      <c r="D45" s="7">
        <v>188</v>
      </c>
      <c r="E45" s="7">
        <f t="shared" si="0"/>
        <v>-44</v>
      </c>
      <c r="F45" s="15">
        <f t="shared" si="1"/>
        <v>76.59574468085107</v>
      </c>
    </row>
    <row r="46" spans="1:6" ht="16.5" customHeight="1">
      <c r="A46" s="4">
        <v>2</v>
      </c>
      <c r="B46" s="4" t="s">
        <v>73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3:6" ht="18" customHeight="1">
      <c r="C47" s="34"/>
      <c r="D47" s="34"/>
      <c r="E47" s="6"/>
      <c r="F47" s="6"/>
    </row>
    <row r="48" spans="2:6" ht="18.75">
      <c r="B48" s="49"/>
      <c r="C48" s="49"/>
      <c r="D48" s="49"/>
      <c r="E48" s="49"/>
      <c r="F48" s="49"/>
    </row>
    <row r="49" spans="2:5" ht="15.75">
      <c r="B49" s="14"/>
      <c r="D49" s="23"/>
      <c r="E49" s="23"/>
    </row>
  </sheetData>
  <sheetProtection/>
  <protectedRanges>
    <protectedRange sqref="C19:D32" name="Диапазон3"/>
    <protectedRange sqref="F49 B51:F58" name="Диапазон2"/>
    <protectedRange sqref="C34:D46" name="Диапазон4"/>
    <protectedRange sqref="D49" name="Диапазон2_1"/>
  </protectedRanges>
  <mergeCells count="11">
    <mergeCell ref="B48:F48"/>
    <mergeCell ref="A13:F13"/>
    <mergeCell ref="F15:F16"/>
    <mergeCell ref="E15:E16"/>
    <mergeCell ref="A11:F11"/>
    <mergeCell ref="A12:F12"/>
    <mergeCell ref="A15:A16"/>
    <mergeCell ref="B15:B16"/>
    <mergeCell ref="C15:C16"/>
    <mergeCell ref="D15:D16"/>
    <mergeCell ref="A14:F14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3">
      <selection activeCell="H15" sqref="H15"/>
    </sheetView>
  </sheetViews>
  <sheetFormatPr defaultColWidth="13.87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71</v>
      </c>
    </row>
    <row r="11" spans="1:6" ht="18.75">
      <c r="A11" s="39" t="s">
        <v>75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ht="12.75">
      <c r="A18" s="4"/>
      <c r="B18" s="4" t="s">
        <v>30</v>
      </c>
      <c r="C18" s="7">
        <f>C19+C37+C38+C39+C40+C41+C42+C43+C44+C45+C46+C47+C48+C49</f>
        <v>3542</v>
      </c>
      <c r="D18" s="7">
        <f>D19+D37+D38+D39+D40+D41+D42+D43+D44+D45+D46+D47+D48+D49</f>
        <v>2185</v>
      </c>
      <c r="E18" s="7"/>
      <c r="F18" s="15"/>
    </row>
    <row r="19" spans="1:6" ht="12.75">
      <c r="A19" s="4">
        <v>1</v>
      </c>
      <c r="B19" s="3" t="s">
        <v>50</v>
      </c>
      <c r="C19" s="7">
        <f>C20+C21+C22+C23+C24+C25+C26+C27+C28+C29+C30+C31+C32+C33+C34+C35+C36</f>
        <v>1961</v>
      </c>
      <c r="D19" s="7">
        <f>D20+D21+D22+D23+D24+D25+D26+D27+D28+D29+D30+D31+D32+D33+D34+D35+D36</f>
        <v>1487</v>
      </c>
      <c r="E19" s="7">
        <f>C19-D19</f>
        <v>474</v>
      </c>
      <c r="F19" s="15">
        <f>IF(C19&lt;&gt;0,(C19/D19*100))</f>
        <v>131.87626092804302</v>
      </c>
    </row>
    <row r="20" spans="1:6" ht="12.75">
      <c r="A20" s="36"/>
      <c r="B20" s="3" t="s">
        <v>51</v>
      </c>
      <c r="C20" s="7">
        <v>1398</v>
      </c>
      <c r="D20" s="7">
        <v>1247</v>
      </c>
      <c r="E20" s="7">
        <f aca="true" t="shared" si="0" ref="E20:E49">C20-D20</f>
        <v>151</v>
      </c>
      <c r="F20" s="15">
        <f aca="true" t="shared" si="1" ref="F20:F49">IF(C20&lt;&gt;0,(C20/D20*100))</f>
        <v>112.10906174819566</v>
      </c>
    </row>
    <row r="21" spans="1:6" ht="12.75">
      <c r="A21" s="4"/>
      <c r="B21" s="3" t="s">
        <v>52</v>
      </c>
      <c r="C21" s="7">
        <v>129</v>
      </c>
      <c r="D21" s="7">
        <v>86</v>
      </c>
      <c r="E21" s="7">
        <f t="shared" si="0"/>
        <v>43</v>
      </c>
      <c r="F21" s="15">
        <f t="shared" si="1"/>
        <v>150</v>
      </c>
    </row>
    <row r="22" spans="1:6" ht="12.75">
      <c r="A22" s="4"/>
      <c r="B22" s="12" t="s">
        <v>53</v>
      </c>
      <c r="C22" s="7">
        <v>35</v>
      </c>
      <c r="D22" s="7">
        <v>12</v>
      </c>
      <c r="E22" s="7">
        <f t="shared" si="0"/>
        <v>23</v>
      </c>
      <c r="F22" s="15">
        <f t="shared" si="1"/>
        <v>291.66666666666663</v>
      </c>
    </row>
    <row r="23" spans="1:6" ht="12.75">
      <c r="A23" s="4"/>
      <c r="B23" s="3" t="s">
        <v>54</v>
      </c>
      <c r="C23" s="7">
        <v>21</v>
      </c>
      <c r="D23" s="7">
        <v>11</v>
      </c>
      <c r="E23" s="7">
        <f t="shared" si="0"/>
        <v>10</v>
      </c>
      <c r="F23" s="15">
        <f t="shared" si="1"/>
        <v>190.9090909090909</v>
      </c>
    </row>
    <row r="24" spans="1:6" ht="14.25" customHeight="1">
      <c r="A24" s="4"/>
      <c r="B24" s="3" t="s">
        <v>55</v>
      </c>
      <c r="C24" s="7">
        <v>56</v>
      </c>
      <c r="D24" s="7">
        <v>20</v>
      </c>
      <c r="E24" s="7">
        <f t="shared" si="0"/>
        <v>36</v>
      </c>
      <c r="F24" s="15">
        <f t="shared" si="1"/>
        <v>280</v>
      </c>
    </row>
    <row r="25" spans="1:6" ht="14.25" customHeight="1">
      <c r="A25" s="4"/>
      <c r="B25" s="37" t="s">
        <v>56</v>
      </c>
      <c r="C25" s="7">
        <v>68</v>
      </c>
      <c r="D25" s="7">
        <v>35</v>
      </c>
      <c r="E25" s="7">
        <f t="shared" si="0"/>
        <v>33</v>
      </c>
      <c r="F25" s="15">
        <f t="shared" si="1"/>
        <v>194.28571428571428</v>
      </c>
    </row>
    <row r="26" spans="1:6" ht="12.75">
      <c r="A26" s="4"/>
      <c r="B26" s="3" t="s">
        <v>57</v>
      </c>
      <c r="C26" s="7">
        <v>0</v>
      </c>
      <c r="D26" s="7">
        <v>0</v>
      </c>
      <c r="E26" s="7">
        <f t="shared" si="0"/>
        <v>0</v>
      </c>
      <c r="F26" s="15">
        <v>0</v>
      </c>
    </row>
    <row r="27" spans="1:6" ht="14.25" customHeight="1">
      <c r="A27" s="4"/>
      <c r="B27" s="3" t="s">
        <v>58</v>
      </c>
      <c r="C27" s="7">
        <v>12</v>
      </c>
      <c r="D27" s="7">
        <v>8</v>
      </c>
      <c r="E27" s="7">
        <f t="shared" si="0"/>
        <v>4</v>
      </c>
      <c r="F27" s="15">
        <f t="shared" si="1"/>
        <v>150</v>
      </c>
    </row>
    <row r="28" spans="1:6" ht="12.75">
      <c r="A28" s="4"/>
      <c r="B28" s="37" t="s">
        <v>103</v>
      </c>
      <c r="C28" s="7">
        <v>58</v>
      </c>
      <c r="D28" s="7">
        <v>23</v>
      </c>
      <c r="E28" s="7">
        <f t="shared" si="0"/>
        <v>35</v>
      </c>
      <c r="F28" s="15">
        <f t="shared" si="1"/>
        <v>252.17391304347828</v>
      </c>
    </row>
    <row r="29" spans="1:6" ht="12.75">
      <c r="A29" s="4"/>
      <c r="B29" s="3" t="s">
        <v>97</v>
      </c>
      <c r="C29" s="7">
        <v>0</v>
      </c>
      <c r="D29" s="7">
        <v>0</v>
      </c>
      <c r="E29" s="7">
        <f t="shared" si="0"/>
        <v>0</v>
      </c>
      <c r="F29" s="15">
        <v>0</v>
      </c>
    </row>
    <row r="30" spans="1:6" ht="12.75">
      <c r="A30" s="4"/>
      <c r="B30" s="3" t="s">
        <v>67</v>
      </c>
      <c r="C30" s="7">
        <v>0</v>
      </c>
      <c r="D30" s="7">
        <v>0</v>
      </c>
      <c r="E30" s="7">
        <f t="shared" si="0"/>
        <v>0</v>
      </c>
      <c r="F30" s="15">
        <v>0</v>
      </c>
    </row>
    <row r="31" spans="1:6" ht="12.75">
      <c r="A31" s="3"/>
      <c r="B31" s="3" t="s">
        <v>98</v>
      </c>
      <c r="C31" s="7">
        <v>6</v>
      </c>
      <c r="D31" s="7">
        <v>1</v>
      </c>
      <c r="E31" s="7">
        <f t="shared" si="0"/>
        <v>5</v>
      </c>
      <c r="F31" s="15">
        <f t="shared" si="1"/>
        <v>600</v>
      </c>
    </row>
    <row r="32" spans="1:6" ht="12.75">
      <c r="A32" s="3"/>
      <c r="B32" s="3" t="s">
        <v>99</v>
      </c>
      <c r="C32" s="7">
        <v>14</v>
      </c>
      <c r="D32" s="7">
        <v>4</v>
      </c>
      <c r="E32" s="7">
        <f t="shared" si="0"/>
        <v>10</v>
      </c>
      <c r="F32" s="15">
        <f t="shared" si="1"/>
        <v>350</v>
      </c>
    </row>
    <row r="33" spans="1:6" ht="12.75">
      <c r="A33" s="3"/>
      <c r="B33" s="3" t="s">
        <v>102</v>
      </c>
      <c r="C33" s="7">
        <v>44</v>
      </c>
      <c r="D33" s="7">
        <v>22</v>
      </c>
      <c r="E33" s="7">
        <f t="shared" si="0"/>
        <v>22</v>
      </c>
      <c r="F33" s="15">
        <f t="shared" si="1"/>
        <v>200</v>
      </c>
    </row>
    <row r="34" spans="1:6" ht="12.75">
      <c r="A34" s="3"/>
      <c r="B34" s="3" t="s">
        <v>100</v>
      </c>
      <c r="C34" s="7">
        <v>22</v>
      </c>
      <c r="D34" s="7">
        <v>1</v>
      </c>
      <c r="E34" s="7">
        <f t="shared" si="0"/>
        <v>21</v>
      </c>
      <c r="F34" s="15">
        <f t="shared" si="1"/>
        <v>2200</v>
      </c>
    </row>
    <row r="35" spans="1:6" ht="13.5" customHeight="1">
      <c r="A35" s="3"/>
      <c r="B35" s="3" t="s">
        <v>101</v>
      </c>
      <c r="C35" s="7">
        <v>80</v>
      </c>
      <c r="D35" s="7">
        <v>5</v>
      </c>
      <c r="E35" s="7">
        <f t="shared" si="0"/>
        <v>75</v>
      </c>
      <c r="F35" s="15">
        <f t="shared" si="1"/>
        <v>1600</v>
      </c>
    </row>
    <row r="36" spans="1:6" ht="12.75">
      <c r="A36" s="3"/>
      <c r="B36" s="3" t="s">
        <v>96</v>
      </c>
      <c r="C36" s="7">
        <v>18</v>
      </c>
      <c r="D36" s="7">
        <v>12</v>
      </c>
      <c r="E36" s="7">
        <f t="shared" si="0"/>
        <v>6</v>
      </c>
      <c r="F36" s="15">
        <f t="shared" si="1"/>
        <v>150</v>
      </c>
    </row>
    <row r="37" spans="1:6" ht="15" customHeight="1">
      <c r="A37" s="4">
        <v>2</v>
      </c>
      <c r="B37" s="38" t="s">
        <v>59</v>
      </c>
      <c r="C37" s="7">
        <v>952</v>
      </c>
      <c r="D37" s="7">
        <v>412</v>
      </c>
      <c r="E37" s="7">
        <f t="shared" si="0"/>
        <v>540</v>
      </c>
      <c r="F37" s="15">
        <f t="shared" si="1"/>
        <v>231.06796116504853</v>
      </c>
    </row>
    <row r="38" spans="1:6" ht="16.5" customHeight="1">
      <c r="A38" s="4">
        <v>3</v>
      </c>
      <c r="B38" s="3" t="s">
        <v>60</v>
      </c>
      <c r="C38" s="7">
        <v>97</v>
      </c>
      <c r="D38" s="7">
        <v>39</v>
      </c>
      <c r="E38" s="7">
        <f t="shared" si="0"/>
        <v>58</v>
      </c>
      <c r="F38" s="15">
        <f t="shared" si="1"/>
        <v>248.71794871794873</v>
      </c>
    </row>
    <row r="39" spans="1:6" ht="15" customHeight="1">
      <c r="A39" s="4">
        <v>4</v>
      </c>
      <c r="B39" s="1" t="s">
        <v>78</v>
      </c>
      <c r="C39" s="7">
        <v>2</v>
      </c>
      <c r="D39" s="7">
        <v>6</v>
      </c>
      <c r="E39" s="7">
        <f t="shared" si="0"/>
        <v>-4</v>
      </c>
      <c r="F39" s="15">
        <f t="shared" si="1"/>
        <v>33.33333333333333</v>
      </c>
    </row>
    <row r="40" spans="1:6" ht="12.75">
      <c r="A40" s="4">
        <v>5</v>
      </c>
      <c r="B40" s="3" t="s">
        <v>61</v>
      </c>
      <c r="C40" s="7">
        <v>12</v>
      </c>
      <c r="D40" s="7">
        <v>2</v>
      </c>
      <c r="E40" s="7">
        <f t="shared" si="0"/>
        <v>10</v>
      </c>
      <c r="F40" s="15">
        <f t="shared" si="1"/>
        <v>600</v>
      </c>
    </row>
    <row r="41" spans="1:6" ht="15" customHeight="1">
      <c r="A41" s="4">
        <v>6</v>
      </c>
      <c r="B41" s="3" t="s">
        <v>62</v>
      </c>
      <c r="C41" s="7">
        <v>5</v>
      </c>
      <c r="D41" s="7">
        <v>2</v>
      </c>
      <c r="E41" s="7">
        <f t="shared" si="0"/>
        <v>3</v>
      </c>
      <c r="F41" s="15">
        <f t="shared" si="1"/>
        <v>250</v>
      </c>
    </row>
    <row r="42" spans="1:6" ht="15" customHeight="1">
      <c r="A42" s="4">
        <v>7</v>
      </c>
      <c r="B42" s="3" t="s">
        <v>63</v>
      </c>
      <c r="C42" s="7">
        <v>0</v>
      </c>
      <c r="D42" s="7">
        <v>1</v>
      </c>
      <c r="E42" s="7">
        <f t="shared" si="0"/>
        <v>-1</v>
      </c>
      <c r="F42" s="15" t="b">
        <f t="shared" si="1"/>
        <v>0</v>
      </c>
    </row>
    <row r="43" spans="1:6" ht="15" customHeight="1">
      <c r="A43" s="4">
        <v>8</v>
      </c>
      <c r="B43" s="3" t="s">
        <v>64</v>
      </c>
      <c r="C43" s="7">
        <v>52</v>
      </c>
      <c r="D43" s="7">
        <v>4</v>
      </c>
      <c r="E43" s="7">
        <f t="shared" si="0"/>
        <v>48</v>
      </c>
      <c r="F43" s="15">
        <f t="shared" si="1"/>
        <v>1300</v>
      </c>
    </row>
    <row r="44" spans="1:6" ht="15" customHeight="1">
      <c r="A44" s="4">
        <v>9</v>
      </c>
      <c r="B44" s="3" t="s">
        <v>65</v>
      </c>
      <c r="C44" s="7">
        <v>8</v>
      </c>
      <c r="D44" s="7">
        <v>2</v>
      </c>
      <c r="E44" s="7">
        <f t="shared" si="0"/>
        <v>6</v>
      </c>
      <c r="F44" s="15">
        <f t="shared" si="1"/>
        <v>400</v>
      </c>
    </row>
    <row r="45" spans="1:6" ht="15.75" customHeight="1">
      <c r="A45" s="4">
        <v>10</v>
      </c>
      <c r="B45" s="3" t="s">
        <v>66</v>
      </c>
      <c r="C45" s="7">
        <v>0</v>
      </c>
      <c r="D45" s="7">
        <v>1</v>
      </c>
      <c r="E45" s="7">
        <f t="shared" si="0"/>
        <v>-1</v>
      </c>
      <c r="F45" s="15" t="b">
        <f t="shared" si="1"/>
        <v>0</v>
      </c>
    </row>
    <row r="46" spans="1:6" ht="15.75" customHeight="1">
      <c r="A46" s="4">
        <v>11</v>
      </c>
      <c r="B46" s="3" t="s">
        <v>79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1:6" ht="25.5">
      <c r="A47" s="4">
        <v>12</v>
      </c>
      <c r="B47" s="12" t="s">
        <v>83</v>
      </c>
      <c r="C47" s="7">
        <v>0</v>
      </c>
      <c r="D47" s="7">
        <v>3</v>
      </c>
      <c r="E47" s="7">
        <f t="shared" si="0"/>
        <v>-3</v>
      </c>
      <c r="F47" s="15" t="b">
        <f t="shared" si="1"/>
        <v>0</v>
      </c>
    </row>
    <row r="48" spans="1:6" ht="12.75">
      <c r="A48" s="4">
        <v>13</v>
      </c>
      <c r="B48" s="3" t="s">
        <v>67</v>
      </c>
      <c r="C48" s="7">
        <v>0</v>
      </c>
      <c r="D48" s="7">
        <v>0</v>
      </c>
      <c r="E48" s="7">
        <f t="shared" si="0"/>
        <v>0</v>
      </c>
      <c r="F48" s="15">
        <v>0</v>
      </c>
    </row>
    <row r="49" spans="1:6" ht="17.25" customHeight="1">
      <c r="A49" s="4">
        <v>14</v>
      </c>
      <c r="B49" s="12" t="s">
        <v>68</v>
      </c>
      <c r="C49" s="7">
        <v>453</v>
      </c>
      <c r="D49" s="7">
        <v>226</v>
      </c>
      <c r="E49" s="7">
        <f t="shared" si="0"/>
        <v>227</v>
      </c>
      <c r="F49" s="15">
        <f t="shared" si="1"/>
        <v>200.4424778761062</v>
      </c>
    </row>
    <row r="50" spans="3:6" ht="12.75">
      <c r="C50" s="34"/>
      <c r="D50" s="34"/>
      <c r="E50" s="6"/>
      <c r="F50" s="6"/>
    </row>
    <row r="51" spans="2:6" ht="18.75">
      <c r="B51" s="49"/>
      <c r="C51" s="49"/>
      <c r="D51" s="49"/>
      <c r="E51" s="49"/>
      <c r="F51" s="49"/>
    </row>
    <row r="52" spans="2:5" ht="15.75">
      <c r="B52" s="14"/>
      <c r="D52" s="23"/>
      <c r="E52" s="23"/>
    </row>
  </sheetData>
  <sheetProtection/>
  <protectedRanges>
    <protectedRange sqref="C39:D49" name="Диапазон5"/>
    <protectedRange sqref="B54:F61 F52" name="Диапазон2"/>
    <protectedRange sqref="C18:D37" name="Диапазон4"/>
    <protectedRange sqref="D52" name="Диапазон2_1"/>
  </protectedRanges>
  <mergeCells count="11">
    <mergeCell ref="A14:F14"/>
    <mergeCell ref="B51:F51"/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</mergeCells>
  <printOptions horizontalCentered="1"/>
  <pageMargins left="1.33" right="0.4" top="0.47" bottom="0.75" header="0.32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M27" sqref="M27"/>
    </sheetView>
  </sheetViews>
  <sheetFormatPr defaultColWidth="13.875" defaultRowHeight="12.75"/>
  <cols>
    <col min="1" max="1" width="4.875" style="1" customWidth="1"/>
    <col min="2" max="2" width="33.375" style="1" customWidth="1"/>
    <col min="3" max="3" width="15.75390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72</v>
      </c>
    </row>
    <row r="11" spans="1:6" ht="18.75">
      <c r="A11" s="39" t="s">
        <v>77</v>
      </c>
      <c r="B11" s="39"/>
      <c r="C11" s="39"/>
      <c r="D11" s="39"/>
      <c r="E11" s="39"/>
      <c r="F11" s="39"/>
    </row>
    <row r="12" spans="1:6" ht="18.75">
      <c r="A12" s="39" t="s">
        <v>76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6</v>
      </c>
      <c r="C18" s="7">
        <f>C19+C20+C21+C22+C23+C24+C25+C26+C27+C28+C29+C30+C31+C32+C33+C34+C35+C36+C37+C38+C39+C40+C41</f>
        <v>3542</v>
      </c>
      <c r="D18" s="7">
        <f>D19+D20+D21+D22+D23+D24+D25+D26+D27+D28+D29+D30+D31+D32+D33+D34+D35+D36+D37+D38+D39+D40+D41</f>
        <v>2185</v>
      </c>
      <c r="E18" s="7"/>
      <c r="F18" s="8"/>
    </row>
    <row r="19" spans="1:6" s="2" customFormat="1" ht="17.25" customHeight="1">
      <c r="A19" s="4"/>
      <c r="B19" s="11" t="s">
        <v>31</v>
      </c>
      <c r="C19" s="7">
        <v>4</v>
      </c>
      <c r="D19" s="7">
        <v>8</v>
      </c>
      <c r="E19" s="7">
        <f>C19-D19</f>
        <v>-4</v>
      </c>
      <c r="F19" s="15">
        <f>IF(C19&lt;&gt;0,(C19/D19)*100,)</f>
        <v>50</v>
      </c>
    </row>
    <row r="20" spans="1:6" s="2" customFormat="1" ht="14.25" customHeight="1">
      <c r="A20" s="4"/>
      <c r="B20" s="10" t="s">
        <v>32</v>
      </c>
      <c r="C20" s="7">
        <v>46</v>
      </c>
      <c r="D20" s="7">
        <v>96</v>
      </c>
      <c r="E20" s="7">
        <f aca="true" t="shared" si="0" ref="E20:E50">C20-D20</f>
        <v>-50</v>
      </c>
      <c r="F20" s="15">
        <f aca="true" t="shared" si="1" ref="F20:F49">IF(C20&lt;&gt;0,(C20/D20)*100,)</f>
        <v>47.91666666666667</v>
      </c>
    </row>
    <row r="21" spans="1:6" ht="25.5" customHeight="1">
      <c r="A21" s="3"/>
      <c r="B21" s="13" t="s">
        <v>33</v>
      </c>
      <c r="C21" s="7">
        <v>0</v>
      </c>
      <c r="D21" s="7"/>
      <c r="E21" s="7">
        <f t="shared" si="0"/>
        <v>0</v>
      </c>
      <c r="F21" s="15">
        <f t="shared" si="1"/>
        <v>0</v>
      </c>
    </row>
    <row r="22" spans="1:6" ht="13.5" customHeight="1">
      <c r="A22" s="3"/>
      <c r="B22" s="5" t="s">
        <v>34</v>
      </c>
      <c r="C22" s="7">
        <v>66</v>
      </c>
      <c r="D22" s="7">
        <v>44</v>
      </c>
      <c r="E22" s="7">
        <f t="shared" si="0"/>
        <v>22</v>
      </c>
      <c r="F22" s="15">
        <f t="shared" si="1"/>
        <v>150</v>
      </c>
    </row>
    <row r="23" spans="1:6" ht="15" customHeight="1">
      <c r="A23" s="3"/>
      <c r="B23" s="13" t="s">
        <v>35</v>
      </c>
      <c r="C23" s="7">
        <v>16</v>
      </c>
      <c r="D23" s="7">
        <v>19</v>
      </c>
      <c r="E23" s="7">
        <f t="shared" si="0"/>
        <v>-3</v>
      </c>
      <c r="F23" s="15">
        <f t="shared" si="1"/>
        <v>84.21052631578947</v>
      </c>
    </row>
    <row r="24" spans="1:6" ht="12.75">
      <c r="A24" s="3"/>
      <c r="B24" s="5" t="s">
        <v>36</v>
      </c>
      <c r="C24" s="7">
        <v>25</v>
      </c>
      <c r="D24" s="7">
        <v>9</v>
      </c>
      <c r="E24" s="7">
        <f t="shared" si="0"/>
        <v>16</v>
      </c>
      <c r="F24" s="15">
        <f t="shared" si="1"/>
        <v>277.77777777777777</v>
      </c>
    </row>
    <row r="25" spans="1:6" ht="12.75">
      <c r="A25" s="3"/>
      <c r="B25" s="5" t="s">
        <v>37</v>
      </c>
      <c r="C25" s="7">
        <v>52</v>
      </c>
      <c r="D25" s="7">
        <v>50</v>
      </c>
      <c r="E25" s="7">
        <f t="shared" si="0"/>
        <v>2</v>
      </c>
      <c r="F25" s="15">
        <f t="shared" si="1"/>
        <v>104</v>
      </c>
    </row>
    <row r="26" spans="1:6" ht="12.75">
      <c r="A26" s="3"/>
      <c r="B26" s="5" t="s">
        <v>38</v>
      </c>
      <c r="C26" s="7">
        <v>68</v>
      </c>
      <c r="D26" s="7">
        <v>69</v>
      </c>
      <c r="E26" s="7">
        <f t="shared" si="0"/>
        <v>-1</v>
      </c>
      <c r="F26" s="15">
        <f t="shared" si="1"/>
        <v>98.55072463768117</v>
      </c>
    </row>
    <row r="27" spans="1:6" ht="12.75">
      <c r="A27" s="3"/>
      <c r="B27" s="5" t="s">
        <v>39</v>
      </c>
      <c r="C27" s="7">
        <v>96</v>
      </c>
      <c r="D27" s="7">
        <v>138</v>
      </c>
      <c r="E27" s="7">
        <f t="shared" si="0"/>
        <v>-42</v>
      </c>
      <c r="F27" s="15">
        <f t="shared" si="1"/>
        <v>69.56521739130434</v>
      </c>
    </row>
    <row r="28" spans="1:6" ht="12.75">
      <c r="A28" s="3"/>
      <c r="B28" s="5" t="s">
        <v>40</v>
      </c>
      <c r="C28" s="7">
        <v>73</v>
      </c>
      <c r="D28" s="7">
        <v>54</v>
      </c>
      <c r="E28" s="7">
        <f t="shared" si="0"/>
        <v>19</v>
      </c>
      <c r="F28" s="15">
        <f t="shared" si="1"/>
        <v>135.1851851851852</v>
      </c>
    </row>
    <row r="29" spans="1:6" ht="12.75">
      <c r="A29" s="3"/>
      <c r="B29" s="5" t="s">
        <v>41</v>
      </c>
      <c r="C29" s="7">
        <v>1</v>
      </c>
      <c r="D29" s="7">
        <v>2</v>
      </c>
      <c r="E29" s="7">
        <f t="shared" si="0"/>
        <v>-1</v>
      </c>
      <c r="F29" s="15">
        <f>IF(C29&lt;&gt;0,(C29/D29)*100,)</f>
        <v>50</v>
      </c>
    </row>
    <row r="30" spans="1:6" ht="12.75">
      <c r="A30" s="3"/>
      <c r="B30" s="5" t="s">
        <v>42</v>
      </c>
      <c r="C30" s="7">
        <v>1</v>
      </c>
      <c r="D30" s="7">
        <v>3</v>
      </c>
      <c r="E30" s="7">
        <f t="shared" si="0"/>
        <v>-2</v>
      </c>
      <c r="F30" s="15">
        <f t="shared" si="1"/>
        <v>33.33333333333333</v>
      </c>
    </row>
    <row r="31" spans="1:6" ht="12.75">
      <c r="A31" s="4"/>
      <c r="B31" s="3" t="s">
        <v>43</v>
      </c>
      <c r="C31" s="7">
        <v>5</v>
      </c>
      <c r="D31" s="7">
        <v>2</v>
      </c>
      <c r="E31" s="7">
        <f t="shared" si="0"/>
        <v>3</v>
      </c>
      <c r="F31" s="15">
        <f t="shared" si="1"/>
        <v>250</v>
      </c>
    </row>
    <row r="32" spans="1:6" ht="12.75">
      <c r="A32" s="3"/>
      <c r="B32" s="5" t="s">
        <v>44</v>
      </c>
      <c r="C32" s="7">
        <v>4</v>
      </c>
      <c r="D32" s="7">
        <v>2</v>
      </c>
      <c r="E32" s="7">
        <f t="shared" si="0"/>
        <v>2</v>
      </c>
      <c r="F32" s="15">
        <f t="shared" si="1"/>
        <v>200</v>
      </c>
    </row>
    <row r="33" spans="1:6" ht="27" customHeight="1">
      <c r="A33" s="3"/>
      <c r="B33" s="13" t="s">
        <v>45</v>
      </c>
      <c r="C33" s="7">
        <v>78</v>
      </c>
      <c r="D33" s="7">
        <v>143</v>
      </c>
      <c r="E33" s="7">
        <f t="shared" si="0"/>
        <v>-65</v>
      </c>
      <c r="F33" s="15">
        <f t="shared" si="1"/>
        <v>54.54545454545454</v>
      </c>
    </row>
    <row r="34" spans="1:6" ht="27" customHeight="1">
      <c r="A34" s="3"/>
      <c r="B34" s="13" t="s">
        <v>46</v>
      </c>
      <c r="C34" s="7">
        <v>39</v>
      </c>
      <c r="D34" s="7">
        <v>67</v>
      </c>
      <c r="E34" s="7">
        <f t="shared" si="0"/>
        <v>-28</v>
      </c>
      <c r="F34" s="15">
        <f t="shared" si="1"/>
        <v>58.2089552238806</v>
      </c>
    </row>
    <row r="35" spans="1:6" ht="12.75" customHeight="1">
      <c r="A35" s="3"/>
      <c r="B35" s="13" t="s">
        <v>80</v>
      </c>
      <c r="C35" s="7">
        <v>0</v>
      </c>
      <c r="D35" s="7">
        <v>0</v>
      </c>
      <c r="E35" s="7">
        <f t="shared" si="0"/>
        <v>0</v>
      </c>
      <c r="F35" s="15">
        <f t="shared" si="1"/>
        <v>0</v>
      </c>
    </row>
    <row r="36" spans="1:6" ht="12.75" customHeight="1">
      <c r="A36" s="3"/>
      <c r="B36" s="13" t="s">
        <v>81</v>
      </c>
      <c r="C36" s="7">
        <v>0</v>
      </c>
      <c r="D36" s="7">
        <v>0</v>
      </c>
      <c r="E36" s="7">
        <f t="shared" si="0"/>
        <v>0</v>
      </c>
      <c r="F36" s="15">
        <f t="shared" si="1"/>
        <v>0</v>
      </c>
    </row>
    <row r="37" spans="1:6" ht="12.75">
      <c r="A37" s="3"/>
      <c r="B37" s="13" t="s">
        <v>82</v>
      </c>
      <c r="C37" s="7">
        <v>0</v>
      </c>
      <c r="D37" s="7">
        <v>0</v>
      </c>
      <c r="E37" s="7">
        <f t="shared" si="0"/>
        <v>0</v>
      </c>
      <c r="F37" s="15">
        <f t="shared" si="1"/>
        <v>0</v>
      </c>
    </row>
    <row r="38" spans="1:6" ht="12.75">
      <c r="A38" s="3"/>
      <c r="B38" s="13" t="s">
        <v>47</v>
      </c>
      <c r="C38" s="7">
        <v>0</v>
      </c>
      <c r="D38" s="7">
        <v>0</v>
      </c>
      <c r="E38" s="7">
        <f t="shared" si="0"/>
        <v>0</v>
      </c>
      <c r="F38" s="15">
        <f t="shared" si="1"/>
        <v>0</v>
      </c>
    </row>
    <row r="39" spans="1:6" ht="12.75">
      <c r="A39" s="3"/>
      <c r="B39" s="13" t="s">
        <v>48</v>
      </c>
      <c r="C39" s="7">
        <v>2964</v>
      </c>
      <c r="D39" s="7">
        <v>1477</v>
      </c>
      <c r="E39" s="7">
        <f t="shared" si="0"/>
        <v>1487</v>
      </c>
      <c r="F39" s="15">
        <f t="shared" si="1"/>
        <v>200.67704807041298</v>
      </c>
    </row>
    <row r="40" spans="1:6" ht="17.25" customHeight="1">
      <c r="A40" s="3"/>
      <c r="B40" s="5" t="s">
        <v>95</v>
      </c>
      <c r="C40" s="7">
        <v>3</v>
      </c>
      <c r="D40" s="7">
        <v>2</v>
      </c>
      <c r="E40" s="7">
        <f t="shared" si="0"/>
        <v>1</v>
      </c>
      <c r="F40" s="15">
        <f t="shared" si="1"/>
        <v>150</v>
      </c>
    </row>
    <row r="41" spans="1:6" ht="18" customHeight="1">
      <c r="A41" s="3"/>
      <c r="B41" s="13" t="s">
        <v>49</v>
      </c>
      <c r="C41" s="7">
        <v>1</v>
      </c>
      <c r="D41" s="7">
        <v>0</v>
      </c>
      <c r="E41" s="7">
        <f t="shared" si="0"/>
        <v>1</v>
      </c>
      <c r="F41" s="15" t="e">
        <f t="shared" si="1"/>
        <v>#DIV/0!</v>
      </c>
    </row>
    <row r="42" spans="1:6" ht="12.75">
      <c r="A42" s="4">
        <v>2</v>
      </c>
      <c r="B42" s="4" t="s">
        <v>12</v>
      </c>
      <c r="C42" s="7">
        <f>C43+C44+C45+C46+C47+C48+C49+C50</f>
        <v>3542</v>
      </c>
      <c r="D42" s="7">
        <f>D43+D44+D45+D46+D47+D48+D49+D50</f>
        <v>2185</v>
      </c>
      <c r="E42" s="7"/>
      <c r="F42" s="15"/>
    </row>
    <row r="43" spans="1:6" ht="12.75">
      <c r="A43" s="4"/>
      <c r="B43" s="3" t="s">
        <v>84</v>
      </c>
      <c r="C43" s="7">
        <v>8</v>
      </c>
      <c r="D43" s="7">
        <v>4</v>
      </c>
      <c r="E43" s="7">
        <f t="shared" si="0"/>
        <v>4</v>
      </c>
      <c r="F43" s="15">
        <f t="shared" si="1"/>
        <v>200</v>
      </c>
    </row>
    <row r="44" spans="1:6" ht="12.75">
      <c r="A44" s="4"/>
      <c r="B44" s="3" t="s">
        <v>85</v>
      </c>
      <c r="C44" s="7">
        <v>0</v>
      </c>
      <c r="D44" s="7">
        <v>2</v>
      </c>
      <c r="E44" s="7">
        <f t="shared" si="0"/>
        <v>-2</v>
      </c>
      <c r="F44" s="15">
        <f t="shared" si="1"/>
        <v>0</v>
      </c>
    </row>
    <row r="45" spans="1:6" ht="12.75">
      <c r="A45" s="4"/>
      <c r="B45" s="3" t="s">
        <v>87</v>
      </c>
      <c r="C45" s="7">
        <v>2852</v>
      </c>
      <c r="D45" s="7">
        <v>2116</v>
      </c>
      <c r="E45" s="7">
        <f t="shared" si="0"/>
        <v>736</v>
      </c>
      <c r="F45" s="15">
        <f t="shared" si="1"/>
        <v>134.7826086956522</v>
      </c>
    </row>
    <row r="46" spans="1:6" ht="42" customHeight="1">
      <c r="A46" s="4"/>
      <c r="B46" s="12" t="s">
        <v>88</v>
      </c>
      <c r="C46" s="7">
        <v>0</v>
      </c>
      <c r="D46" s="7">
        <v>0</v>
      </c>
      <c r="E46" s="7">
        <f t="shared" si="0"/>
        <v>0</v>
      </c>
      <c r="F46" s="15">
        <f t="shared" si="1"/>
        <v>0</v>
      </c>
    </row>
    <row r="47" spans="1:6" ht="55.5" customHeight="1">
      <c r="A47" s="4"/>
      <c r="B47" s="12" t="s">
        <v>90</v>
      </c>
      <c r="C47" s="7">
        <v>0</v>
      </c>
      <c r="D47" s="7">
        <v>2</v>
      </c>
      <c r="E47" s="7">
        <f t="shared" si="0"/>
        <v>-2</v>
      </c>
      <c r="F47" s="15">
        <f t="shared" si="1"/>
        <v>0</v>
      </c>
    </row>
    <row r="48" spans="1:6" ht="38.25">
      <c r="A48" s="4"/>
      <c r="B48" s="12" t="s">
        <v>89</v>
      </c>
      <c r="C48" s="7">
        <v>0</v>
      </c>
      <c r="D48" s="7">
        <v>0</v>
      </c>
      <c r="E48" s="7">
        <f t="shared" si="0"/>
        <v>0</v>
      </c>
      <c r="F48" s="15">
        <f t="shared" si="1"/>
        <v>0</v>
      </c>
    </row>
    <row r="49" spans="1:6" ht="12.75">
      <c r="A49" s="4"/>
      <c r="B49" s="3" t="s">
        <v>86</v>
      </c>
      <c r="C49" s="7">
        <v>682</v>
      </c>
      <c r="D49" s="7">
        <v>61</v>
      </c>
      <c r="E49" s="7">
        <f t="shared" si="0"/>
        <v>621</v>
      </c>
      <c r="F49" s="15">
        <f t="shared" si="1"/>
        <v>1118.032786885246</v>
      </c>
    </row>
    <row r="50" spans="1:6" ht="24.75" customHeight="1">
      <c r="A50" s="4">
        <v>3</v>
      </c>
      <c r="B50" s="24" t="s">
        <v>14</v>
      </c>
      <c r="C50" s="7">
        <v>0</v>
      </c>
      <c r="D50" s="7">
        <v>0</v>
      </c>
      <c r="E50" s="7">
        <f t="shared" si="0"/>
        <v>0</v>
      </c>
      <c r="F50" s="15"/>
    </row>
    <row r="51" spans="3:6" ht="12.75">
      <c r="C51" s="34"/>
      <c r="D51" s="34"/>
      <c r="E51" s="6"/>
      <c r="F51" s="6"/>
    </row>
    <row r="52" spans="2:6" ht="18.75">
      <c r="B52" s="49"/>
      <c r="C52" s="49"/>
      <c r="D52" s="49"/>
      <c r="E52" s="49"/>
      <c r="F52" s="49"/>
    </row>
    <row r="53" spans="2:5" ht="15.75">
      <c r="B53" s="14"/>
      <c r="D53" s="23"/>
      <c r="E53" s="23"/>
    </row>
  </sheetData>
  <sheetProtection/>
  <protectedRanges>
    <protectedRange sqref="C19:D30" name="Диапазон3"/>
    <protectedRange sqref="B55:F62 F53" name="Диапазон2"/>
    <protectedRange sqref="C32:D50" name="Диапазон4"/>
    <protectedRange sqref="D53" name="Диапазон2_1"/>
  </protectedRanges>
  <mergeCells count="11">
    <mergeCell ref="A14:F14"/>
    <mergeCell ref="B52:F52"/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0">
      <selection activeCell="H22" sqref="H22"/>
    </sheetView>
  </sheetViews>
  <sheetFormatPr defaultColWidth="13.87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75390625" style="1" customWidth="1"/>
    <col min="7" max="16384" width="13.875" style="1" customWidth="1"/>
  </cols>
  <sheetData>
    <row r="1" ht="15.75">
      <c r="E1" s="18" t="s">
        <v>111</v>
      </c>
    </row>
    <row r="2" ht="15.75">
      <c r="E2" s="18" t="s">
        <v>13</v>
      </c>
    </row>
    <row r="3" ht="15.75">
      <c r="E3" s="17" t="s">
        <v>143</v>
      </c>
    </row>
    <row r="4" spans="6:7" ht="15">
      <c r="F4" s="9"/>
      <c r="G4" s="9"/>
    </row>
    <row r="5" spans="6:7" ht="15.75">
      <c r="F5" s="29" t="s">
        <v>129</v>
      </c>
      <c r="G5" s="9"/>
    </row>
    <row r="6" spans="1:6" ht="33.75" customHeight="1">
      <c r="A6" s="52" t="s">
        <v>130</v>
      </c>
      <c r="B6" s="52"/>
      <c r="C6" s="52"/>
      <c r="D6" s="52"/>
      <c r="E6" s="52"/>
      <c r="F6" s="52"/>
    </row>
    <row r="7" spans="1:6" ht="21.75" customHeight="1">
      <c r="A7" s="40" t="s">
        <v>131</v>
      </c>
      <c r="B7" s="41"/>
      <c r="C7" s="41"/>
      <c r="D7" s="41"/>
      <c r="E7" s="41"/>
      <c r="F7" s="41"/>
    </row>
    <row r="8" spans="1:6" ht="21.75" customHeight="1">
      <c r="A8" s="40" t="s">
        <v>149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21" customHeight="1">
      <c r="A13" s="27">
        <v>1</v>
      </c>
      <c r="B13" s="28" t="s">
        <v>132</v>
      </c>
      <c r="C13" s="31"/>
      <c r="D13" s="31"/>
      <c r="E13" s="31" t="s">
        <v>133</v>
      </c>
      <c r="F13" s="32"/>
    </row>
    <row r="14" spans="1:6" s="2" customFormat="1" ht="18" customHeight="1">
      <c r="A14" s="4"/>
      <c r="B14" s="11" t="s">
        <v>134</v>
      </c>
      <c r="C14" s="7">
        <v>30</v>
      </c>
      <c r="D14" s="7">
        <v>31</v>
      </c>
      <c r="E14" s="7"/>
      <c r="F14" s="30">
        <f>IF(C14&lt;&gt;0,(D14/C14)*100)</f>
        <v>103.33333333333334</v>
      </c>
    </row>
    <row r="15" spans="1:6" s="2" customFormat="1" ht="20.25" customHeight="1">
      <c r="A15" s="4"/>
      <c r="B15" s="10" t="s">
        <v>135</v>
      </c>
      <c r="C15" s="7">
        <v>101473</v>
      </c>
      <c r="D15" s="7">
        <v>119679</v>
      </c>
      <c r="E15" s="7">
        <f>C15-D15</f>
        <v>-18206</v>
      </c>
      <c r="F15" s="30">
        <f>IF(C15&lt;&gt;0,(D15/C15)*100)</f>
        <v>117.94171848669104</v>
      </c>
    </row>
    <row r="16" spans="1:6" ht="33" customHeight="1">
      <c r="A16" s="3"/>
      <c r="B16" s="13" t="s">
        <v>136</v>
      </c>
      <c r="C16" s="7">
        <v>120147</v>
      </c>
      <c r="D16" s="7">
        <v>146132</v>
      </c>
      <c r="E16" s="7">
        <f aca="true" t="shared" si="0" ref="E16:E22">C16-D16</f>
        <v>-25985</v>
      </c>
      <c r="F16" s="30">
        <f aca="true" t="shared" si="1" ref="F16:F22">IF(C16&lt;&gt;0,(D16/C16)*100)</f>
        <v>121.62767276752643</v>
      </c>
    </row>
    <row r="17" spans="1:6" ht="57" customHeight="1">
      <c r="A17" s="3"/>
      <c r="B17" s="13" t="s">
        <v>137</v>
      </c>
      <c r="C17" s="7">
        <v>0</v>
      </c>
      <c r="D17" s="7">
        <v>0</v>
      </c>
      <c r="E17" s="7">
        <f t="shared" si="0"/>
        <v>0</v>
      </c>
      <c r="F17" s="30">
        <v>0</v>
      </c>
    </row>
    <row r="18" spans="1:6" ht="52.5" customHeight="1">
      <c r="A18" s="3"/>
      <c r="B18" s="13" t="s">
        <v>138</v>
      </c>
      <c r="C18" s="7">
        <v>0</v>
      </c>
      <c r="D18" s="7">
        <v>0</v>
      </c>
      <c r="E18" s="7">
        <f t="shared" si="0"/>
        <v>0</v>
      </c>
      <c r="F18" s="30">
        <v>0</v>
      </c>
    </row>
    <row r="19" spans="1:6" ht="56.25" customHeight="1">
      <c r="A19" s="27">
        <v>2</v>
      </c>
      <c r="B19" s="28" t="s">
        <v>139</v>
      </c>
      <c r="C19" s="7">
        <v>16895</v>
      </c>
      <c r="D19" s="7">
        <v>6534</v>
      </c>
      <c r="E19" s="7">
        <f t="shared" si="0"/>
        <v>10361</v>
      </c>
      <c r="F19" s="30">
        <f t="shared" si="1"/>
        <v>38.6741639538325</v>
      </c>
    </row>
    <row r="20" spans="1:6" ht="42" customHeight="1">
      <c r="A20" s="27">
        <v>3</v>
      </c>
      <c r="B20" s="28" t="s">
        <v>140</v>
      </c>
      <c r="C20" s="7">
        <v>0</v>
      </c>
      <c r="D20" s="7">
        <v>0</v>
      </c>
      <c r="E20" s="7">
        <f t="shared" si="0"/>
        <v>0</v>
      </c>
      <c r="F20" s="30">
        <v>0</v>
      </c>
    </row>
    <row r="21" spans="1:6" ht="58.5" customHeight="1">
      <c r="A21" s="27">
        <v>4</v>
      </c>
      <c r="B21" s="28" t="s">
        <v>141</v>
      </c>
      <c r="C21" s="7">
        <v>0</v>
      </c>
      <c r="D21" s="7">
        <v>0</v>
      </c>
      <c r="E21" s="7">
        <f t="shared" si="0"/>
        <v>0</v>
      </c>
      <c r="F21" s="30">
        <v>0</v>
      </c>
    </row>
    <row r="22" spans="1:6" ht="72" customHeight="1">
      <c r="A22" s="27">
        <v>5</v>
      </c>
      <c r="B22" s="28" t="s">
        <v>142</v>
      </c>
      <c r="C22" s="7">
        <v>36</v>
      </c>
      <c r="D22" s="7">
        <v>27</v>
      </c>
      <c r="E22" s="7">
        <f t="shared" si="0"/>
        <v>9</v>
      </c>
      <c r="F22" s="30">
        <f t="shared" si="1"/>
        <v>75</v>
      </c>
    </row>
    <row r="23" spans="3:6" ht="12.75">
      <c r="C23" s="6"/>
      <c r="D23" s="6"/>
      <c r="E23" s="6"/>
      <c r="F23" s="6"/>
    </row>
    <row r="25" spans="2:5" ht="15.75">
      <c r="B25" s="14"/>
      <c r="D25" s="23"/>
      <c r="E25" s="23"/>
    </row>
    <row r="26" ht="15.75">
      <c r="B26" s="14"/>
    </row>
  </sheetData>
  <sheetProtection/>
  <protectedRanges>
    <protectedRange sqref="A26:F33" name="Диапазон3"/>
    <protectedRange sqref="A4:F4 A6:F7 A5:E5" name="Диапазон1"/>
    <protectedRange sqref="C14:D22" name="Диапазон2"/>
    <protectedRange sqref="D25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User</cp:lastModifiedBy>
  <cp:lastPrinted>2021-04-05T10:02:12Z</cp:lastPrinted>
  <dcterms:created xsi:type="dcterms:W3CDTF">2004-01-28T08:42:44Z</dcterms:created>
  <dcterms:modified xsi:type="dcterms:W3CDTF">2021-10-07T11:00:52Z</dcterms:modified>
  <cp:category/>
  <cp:version/>
  <cp:contentType/>
  <cp:contentStatus/>
</cp:coreProperties>
</file>