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2023-pfu-gov-ua-ВІДКРИТІ-ДАНІ\20231030-3пф-5пф-ФіалковськаВ\"/>
    </mc:Choice>
  </mc:AlternateContent>
  <xr:revisionPtr revIDLastSave="0" documentId="8_{F0644F0D-B1E4-4D92-AF37-87EB8162F4FF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5pf_titul" sheetId="1" r:id="rId1"/>
    <sheet name="5pf" sheetId="2" r:id="rId2"/>
    <sheet name="5pf Контроль" sheetId="3" r:id="rId3"/>
    <sheet name="5pf_titul (раб)" sheetId="7" r:id="rId4"/>
    <sheet name="5pf (раб)" sheetId="8" r:id="rId5"/>
    <sheet name="5pf (раб) Контроль" sheetId="9" r:id="rId6"/>
  </sheets>
  <externalReferences>
    <externalReference r:id="rId7"/>
    <externalReference r:id="rId8"/>
    <externalReference r:id="rId9"/>
    <externalReference r:id="rId10"/>
  </externalReferences>
  <definedNames>
    <definedName name="_xlnm.Print_Titles" localSheetId="1">'5pf'!$3:$3</definedName>
    <definedName name="_xlnm.Print_Titles" localSheetId="4">'[1]5pf (rab)'!$3:$3</definedName>
  </definedNames>
  <calcPr calcId="181029"/>
</workbook>
</file>

<file path=xl/calcChain.xml><?xml version="1.0" encoding="utf-8"?>
<calcChain xmlns="http://schemas.openxmlformats.org/spreadsheetml/2006/main">
  <c r="F12" i="9" l="1"/>
  <c r="C12" i="9"/>
  <c r="F11" i="9"/>
  <c r="C11" i="9"/>
  <c r="F10" i="9"/>
  <c r="C10" i="9"/>
  <c r="F9" i="9"/>
  <c r="G9" i="9" s="1"/>
  <c r="C9" i="9"/>
  <c r="F6" i="9"/>
  <c r="C6" i="9"/>
  <c r="F5" i="9"/>
  <c r="G5" i="9" s="1"/>
  <c r="C5" i="9"/>
  <c r="F4" i="9"/>
  <c r="C4" i="9"/>
  <c r="F3" i="9"/>
  <c r="C3" i="9"/>
  <c r="F26" i="8"/>
  <c r="G26" i="8" s="1"/>
  <c r="F25" i="8"/>
  <c r="F24" i="8"/>
  <c r="G24" i="8" s="1"/>
  <c r="F23" i="8"/>
  <c r="F22" i="8"/>
  <c r="F21" i="8"/>
  <c r="F20" i="8"/>
  <c r="G20" i="8" s="1"/>
  <c r="F19" i="8"/>
  <c r="F18" i="8"/>
  <c r="G18" i="8" s="1"/>
  <c r="F17" i="8"/>
  <c r="F15" i="8"/>
  <c r="F14" i="8"/>
  <c r="F13" i="8"/>
  <c r="G13" i="8" s="1"/>
  <c r="F12" i="8"/>
  <c r="F11" i="8"/>
  <c r="G11" i="8" s="1"/>
  <c r="F10" i="8"/>
  <c r="F9" i="8"/>
  <c r="F8" i="8"/>
  <c r="F7" i="8"/>
  <c r="G7" i="8" s="1"/>
  <c r="F6" i="8"/>
  <c r="F5" i="8"/>
  <c r="G5" i="8" s="1"/>
  <c r="F4" i="8"/>
  <c r="F13" i="3"/>
  <c r="C13" i="3"/>
  <c r="F12" i="3"/>
  <c r="C12" i="3"/>
  <c r="F11" i="3"/>
  <c r="G11" i="3" s="1"/>
  <c r="C11" i="3"/>
  <c r="F10" i="3"/>
  <c r="G10" i="3" s="1"/>
  <c r="C10" i="3"/>
  <c r="F9" i="3"/>
  <c r="C9" i="3"/>
  <c r="F7" i="3"/>
  <c r="G7" i="3" s="1"/>
  <c r="C7" i="3"/>
  <c r="F6" i="3"/>
  <c r="C6" i="3"/>
  <c r="F5" i="3"/>
  <c r="C5" i="3"/>
  <c r="F4" i="3"/>
  <c r="C4" i="3"/>
  <c r="F3" i="3"/>
  <c r="C3" i="3"/>
  <c r="G11" i="9"/>
  <c r="G3" i="9"/>
  <c r="G25" i="8"/>
  <c r="I24" i="8"/>
  <c r="K24" i="8" s="1"/>
  <c r="H24" i="8"/>
  <c r="J24" i="8" s="1"/>
  <c r="G23" i="8"/>
  <c r="G22" i="8"/>
  <c r="G21" i="8"/>
  <c r="G19" i="8"/>
  <c r="I18" i="8"/>
  <c r="K18" i="8" s="1"/>
  <c r="H18" i="8"/>
  <c r="J18" i="8" s="1"/>
  <c r="G17" i="8"/>
  <c r="G15" i="8"/>
  <c r="G14" i="8"/>
  <c r="G12" i="8"/>
  <c r="G10" i="8"/>
  <c r="G9" i="8"/>
  <c r="G8" i="8"/>
  <c r="G6" i="8"/>
  <c r="I4" i="8"/>
  <c r="K4" i="8" s="1"/>
  <c r="H4" i="8"/>
  <c r="J4" i="8" s="1"/>
  <c r="G4" i="8"/>
  <c r="G13" i="3"/>
  <c r="G6" i="3"/>
  <c r="G5" i="3"/>
  <c r="G24" i="2"/>
  <c r="I24" i="2" s="1"/>
  <c r="F24" i="2"/>
  <c r="H24" i="2" s="1"/>
  <c r="G18" i="2"/>
  <c r="I18" i="2" s="1"/>
  <c r="F18" i="2"/>
  <c r="H18" i="2" s="1"/>
  <c r="G4" i="2"/>
  <c r="I4" i="2" s="1"/>
  <c r="F4" i="2"/>
  <c r="H4" i="2" s="1"/>
  <c r="G9" i="3" l="1"/>
  <c r="G12" i="3"/>
  <c r="G10" i="9"/>
  <c r="G3" i="3"/>
  <c r="G6" i="9"/>
  <c r="G4" i="3"/>
  <c r="G4" i="9"/>
  <c r="G12" i="9"/>
</calcChain>
</file>

<file path=xl/sharedStrings.xml><?xml version="1.0" encoding="utf-8"?>
<sst xmlns="http://schemas.openxmlformats.org/spreadsheetml/2006/main" count="248" uniqueCount="107">
  <si>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</si>
  <si>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</si>
  <si>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</si>
  <si>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</si>
  <si>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</si>
  <si>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</si>
  <si>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</si>
  <si>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</si>
  <si>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</si>
  <si>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</si>
  <si>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</si>
  <si>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</si>
  <si>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</si>
  <si>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</si>
  <si>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</si>
  <si>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</si>
  <si>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</si>
  <si>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</si>
  <si>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</si>
  <si>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</si>
  <si>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Вінницькій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</si>
  <si>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</si>
  <si>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</si>
  <si>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</si>
  <si>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</si>
  <si>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</si>
  <si>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</si>
  <si>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</si>
  <si>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</si>
  <si>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</si>
  <si>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</si>
  <si>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</si>
  <si>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</si>
  <si>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</si>
  <si>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</si>
  <si>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</si>
  <si>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</si>
  <si>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</si>
  <si>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</si>
  <si>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</si>
  <si>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</si>
  <si>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</si>
  <si>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</si>
  <si>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</si>
  <si>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</si>
  <si>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</si>
  <si>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</si>
  <si>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</si>
  <si>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</si>
  <si>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</si>
  <si>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</si>
  <si>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</si>
  <si>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</si>
  <si>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</si>
  <si>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</si>
  <si>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</si>
  <si>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</si>
  <si>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</si>
  <si>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</si>
  <si>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</si>
  <si>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</si>
  <si>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</si>
  <si>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</si>
  <si>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</si>
  <si>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</si>
  <si>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</si>
  <si>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</si>
  <si>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</si>
  <si>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</si>
  <si>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</si>
  <si>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</si>
  <si>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</si>
  <si>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</si>
  <si>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</si>
  <si>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</si>
  <si>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</si>
  <si>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</si>
  <si>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</si>
  <si>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</si>
  <si>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</si>
  <si>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</si>
  <si>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</si>
  <si>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</si>
  <si>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</si>
  <si>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</si>
  <si>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</si>
  <si>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</si>
  <si>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</si>
  <si>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</si>
  <si>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</si>
  <si>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</si>
  <si>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</si>
  <si>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</si>
  <si>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</si>
  <si>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</si>
  <si>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</si>
  <si>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</si>
  <si>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</si>
  <si>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</si>
  <si>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</si>
  <si>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</si>
  <si>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</si>
  <si>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</si>
  <si>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</si>
  <si>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</si>
  <si>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>01.10.2023</t>
  </si>
  <si>
    <t xml:space="preserve">01.10.2023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</si>
</sst>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b/>
      <u/>
      <sz val="8"/>
      <name val="Times New Roman"/>
      <charset val="204"/>
    </font>
    <font>
      <sz val="8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/>
    <xf numFmtId="0" fontId="22" fillId="0" borderId="0" xfId="0" applyFont="1"/>
    <xf numFmtId="49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23" fillId="0" borderId="0" xfId="0" applyFont="1"/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center"/>
    </xf>
    <xf numFmtId="3" fontId="23" fillId="0" borderId="0" xfId="0" applyNumberFormat="1" applyFont="1"/>
    <xf numFmtId="4" fontId="23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left" vertical="top" wrapText="1"/>
    </xf>
    <xf numFmtId="49" fontId="23" fillId="0" borderId="24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top" wrapText="1"/>
    </xf>
    <xf numFmtId="3" fontId="23" fillId="0" borderId="25" xfId="0" applyNumberFormat="1" applyFont="1" applyBorder="1" applyAlignment="1">
      <alignment horizontal="center" vertical="top" wrapText="1"/>
    </xf>
    <xf numFmtId="4" fontId="23" fillId="0" borderId="26" xfId="0" applyNumberFormat="1" applyFont="1" applyBorder="1" applyAlignment="1">
      <alignment horizontal="center" vertical="top" wrapText="1"/>
    </xf>
    <xf numFmtId="4" fontId="23" fillId="0" borderId="25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1" fontId="23" fillId="0" borderId="0" xfId="0" applyNumberFormat="1" applyFont="1"/>
    <xf numFmtId="49" fontId="23" fillId="0" borderId="25" xfId="0" applyNumberFormat="1" applyFont="1" applyBorder="1" applyAlignment="1">
      <alignment horizontal="center" wrapText="1"/>
    </xf>
    <xf numFmtId="49" fontId="23" fillId="0" borderId="25" xfId="0" applyNumberFormat="1" applyFont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1" fontId="24" fillId="0" borderId="0" xfId="0" applyNumberFormat="1" applyFont="1"/>
    <xf numFmtId="49" fontId="23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4" fillId="0" borderId="0" xfId="0" applyNumberFormat="1" applyFont="1"/>
    <xf numFmtId="4" fontId="24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0" fontId="21" fillId="0" borderId="0" xfId="0" applyFont="1"/>
    <xf numFmtId="49" fontId="23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3" fontId="21" fillId="0" borderId="25" xfId="0" applyNumberFormat="1" applyFont="1" applyBorder="1" applyAlignment="1">
      <alignment horizontal="center"/>
    </xf>
    <xf numFmtId="4" fontId="21" fillId="0" borderId="25" xfId="0" applyNumberFormat="1" applyFont="1" applyBorder="1" applyAlignment="1">
      <alignment horizontal="center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14" xfId="0" applyFont="1" applyBorder="1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18" fillId="0" borderId="19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left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right" wrapText="1"/>
    </xf>
  </cellXfs>
  <cellStyles count="42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 customBuiltin="1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v_as\Downloads\5pf%20(rab)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v_as\Downloads\Dodat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v_as\Downloads\Dodatok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v_as\Downloads\Dodatok%2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Formulas="1" tabSelected="1" workbookViewId="0">
      <selection activeCell="O21" sqref="O21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82" t="s">
        <v>0</v>
      </c>
      <c r="B1" s="82"/>
      <c r="C1" s="82"/>
      <c r="D1" s="82"/>
      <c r="E1" s="82"/>
      <c r="F1" s="82"/>
      <c r="G1" s="82"/>
    </row>
    <row r="2" spans="1:9" x14ac:dyDescent="0.2">
      <c r="A2" s="1"/>
    </row>
    <row r="3" spans="1:9" ht="35.25" customHeight="1" x14ac:dyDescent="0.25">
      <c r="A3" s="83" t="s">
        <v>1</v>
      </c>
      <c r="B3" s="83"/>
      <c r="C3" s="83"/>
      <c r="D3" s="83"/>
      <c r="E3" s="83"/>
      <c r="F3" s="83"/>
      <c r="G3" s="83"/>
    </row>
    <row r="4" spans="1:9" ht="15.75" customHeight="1" x14ac:dyDescent="0.25">
      <c r="B4" s="2"/>
      <c r="C4" s="3" t="s">
        <v>2</v>
      </c>
      <c r="D4" s="84" t="s">
        <v>106</v>
      </c>
      <c r="E4" s="84"/>
    </row>
    <row r="5" spans="1:9" ht="16.5" customHeight="1" thickBot="1" x14ac:dyDescent="0.3">
      <c r="A5" s="4"/>
    </row>
    <row r="6" spans="1:9" ht="14.25" customHeight="1" thickBot="1" x14ac:dyDescent="0.25">
      <c r="A6" s="85" t="s">
        <v>3</v>
      </c>
      <c r="B6" s="86"/>
      <c r="C6" s="86"/>
      <c r="D6" s="86"/>
      <c r="E6" s="87"/>
      <c r="F6" s="5" t="s">
        <v>4</v>
      </c>
      <c r="G6" s="88" t="s">
        <v>5</v>
      </c>
      <c r="H6" s="89"/>
      <c r="I6" s="89"/>
    </row>
    <row r="7" spans="1:9" ht="2.25" hidden="1" customHeight="1" x14ac:dyDescent="0.2">
      <c r="A7" s="6"/>
      <c r="B7" s="7"/>
      <c r="C7" s="7"/>
      <c r="D7" s="7"/>
      <c r="E7" s="8"/>
      <c r="F7" s="9"/>
      <c r="G7" s="10"/>
    </row>
    <row r="8" spans="1:9" ht="34.5" customHeight="1" x14ac:dyDescent="0.2">
      <c r="A8" s="70" t="s">
        <v>6</v>
      </c>
      <c r="B8" s="71"/>
      <c r="C8" s="71"/>
      <c r="D8" s="71"/>
      <c r="E8" s="72"/>
      <c r="F8" s="11"/>
      <c r="G8" s="90" t="s">
        <v>7</v>
      </c>
      <c r="H8" s="91"/>
      <c r="I8" s="91"/>
    </row>
    <row r="9" spans="1:9" ht="25.5" customHeight="1" x14ac:dyDescent="0.2">
      <c r="A9" s="92" t="s">
        <v>8</v>
      </c>
      <c r="B9" s="93"/>
      <c r="C9" s="93"/>
      <c r="D9" s="93"/>
      <c r="E9" s="94"/>
      <c r="F9" s="76" t="s">
        <v>9</v>
      </c>
      <c r="G9" s="90"/>
      <c r="H9" s="91"/>
      <c r="I9" s="91"/>
    </row>
    <row r="10" spans="1:9" ht="13.5" customHeight="1" thickBot="1" x14ac:dyDescent="0.25">
      <c r="A10" s="95" t="s">
        <v>10</v>
      </c>
      <c r="B10" s="96"/>
      <c r="C10" s="96"/>
      <c r="D10" s="96"/>
      <c r="E10" s="97"/>
      <c r="F10" s="77"/>
      <c r="G10" s="90"/>
      <c r="H10" s="91"/>
      <c r="I10" s="91"/>
    </row>
    <row r="11" spans="1:9" ht="29.25" customHeight="1" x14ac:dyDescent="0.2">
      <c r="A11" s="70" t="s">
        <v>11</v>
      </c>
      <c r="B11" s="71"/>
      <c r="C11" s="71"/>
      <c r="D11" s="71"/>
      <c r="E11" s="72"/>
      <c r="F11" s="12"/>
      <c r="G11" s="90"/>
      <c r="H11" s="91"/>
      <c r="I11" s="91"/>
    </row>
    <row r="12" spans="1:9" ht="13.5" customHeight="1" x14ac:dyDescent="0.2">
      <c r="A12" s="73" t="s">
        <v>12</v>
      </c>
      <c r="B12" s="74"/>
      <c r="C12" s="74"/>
      <c r="D12" s="74"/>
      <c r="E12" s="75"/>
      <c r="F12" s="76" t="s">
        <v>13</v>
      </c>
      <c r="G12" s="13"/>
    </row>
    <row r="13" spans="1:9" ht="51.75" customHeight="1" thickBot="1" x14ac:dyDescent="0.25">
      <c r="A13" s="78" t="s">
        <v>14</v>
      </c>
      <c r="B13" s="79"/>
      <c r="C13" s="79"/>
      <c r="D13" s="79"/>
      <c r="E13" s="80"/>
      <c r="F13" s="77"/>
      <c r="G13" s="13"/>
      <c r="H13" s="14"/>
      <c r="I13" s="14" t="s">
        <v>15</v>
      </c>
    </row>
    <row r="14" spans="1:9" ht="25.5" customHeight="1" x14ac:dyDescent="0.2">
      <c r="A14" s="70" t="s">
        <v>16</v>
      </c>
      <c r="B14" s="71"/>
      <c r="C14" s="71"/>
      <c r="D14" s="71"/>
      <c r="E14" s="72"/>
      <c r="F14" s="81" t="s">
        <v>17</v>
      </c>
      <c r="G14" s="13"/>
    </row>
    <row r="15" spans="1:9" ht="12.75" customHeight="1" thickBot="1" x14ac:dyDescent="0.25">
      <c r="A15" s="78" t="s">
        <v>18</v>
      </c>
      <c r="B15" s="79"/>
      <c r="C15" s="79"/>
      <c r="D15" s="79"/>
      <c r="E15" s="80"/>
      <c r="F15" s="77"/>
      <c r="G15" s="13"/>
    </row>
    <row r="16" spans="1:9" ht="13.5" customHeight="1" thickBot="1" x14ac:dyDescent="0.25">
      <c r="A16" s="1"/>
    </row>
    <row r="17" spans="1:9" s="15" customFormat="1" ht="13.5" customHeight="1" thickBot="1" x14ac:dyDescent="0.25">
      <c r="A17" s="61" t="s">
        <v>19</v>
      </c>
      <c r="B17" s="62"/>
      <c r="C17" s="62"/>
      <c r="D17" s="62"/>
      <c r="E17" s="62"/>
      <c r="F17" s="62"/>
      <c r="G17" s="62"/>
      <c r="H17" s="62"/>
      <c r="I17" s="63"/>
    </row>
    <row r="18" spans="1:9" s="15" customFormat="1" ht="14.25" customHeight="1" thickBot="1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6"/>
    </row>
    <row r="19" spans="1:9" s="15" customFormat="1" ht="13.5" customHeight="1" thickBot="1" x14ac:dyDescent="0.25">
      <c r="A19" s="67"/>
      <c r="B19" s="68"/>
      <c r="C19" s="68"/>
      <c r="D19" s="68"/>
      <c r="E19" s="68"/>
      <c r="F19" s="68"/>
      <c r="G19" s="68"/>
      <c r="H19" s="68"/>
      <c r="I19" s="69"/>
    </row>
    <row r="20" spans="1:9" s="15" customFormat="1" ht="13.5" customHeight="1" thickBot="1" x14ac:dyDescent="0.25">
      <c r="A20" s="61" t="s">
        <v>21</v>
      </c>
      <c r="B20" s="62"/>
      <c r="C20" s="62"/>
      <c r="D20" s="62"/>
      <c r="E20" s="62"/>
      <c r="F20" s="62"/>
      <c r="G20" s="62"/>
      <c r="H20" s="62"/>
      <c r="I20" s="63"/>
    </row>
    <row r="21" spans="1:9" s="15" customFormat="1" ht="13.5" customHeight="1" thickBot="1" x14ac:dyDescent="0.25">
      <c r="A21" s="67"/>
      <c r="B21" s="68"/>
      <c r="C21" s="68"/>
      <c r="D21" s="68"/>
      <c r="E21" s="68"/>
      <c r="F21" s="68"/>
      <c r="G21" s="68"/>
      <c r="H21" s="68"/>
      <c r="I21" s="69"/>
    </row>
    <row r="22" spans="1:9" s="15" customFormat="1" ht="13.5" customHeight="1" thickBot="1" x14ac:dyDescent="0.25">
      <c r="A22" s="67"/>
      <c r="B22" s="68"/>
      <c r="C22" s="68"/>
      <c r="D22" s="68"/>
      <c r="E22" s="68"/>
      <c r="F22" s="68"/>
      <c r="G22" s="68"/>
      <c r="H22" s="68"/>
      <c r="I22" s="69"/>
    </row>
    <row r="23" spans="1:9" s="15" customFormat="1" ht="13.5" customHeight="1" thickBot="1" x14ac:dyDescent="0.25">
      <c r="A23" s="55" t="s">
        <v>22</v>
      </c>
      <c r="B23" s="57" t="s">
        <v>23</v>
      </c>
      <c r="C23" s="58"/>
      <c r="D23" s="58"/>
      <c r="E23" s="58"/>
      <c r="F23" s="58"/>
      <c r="G23" s="58"/>
      <c r="H23" s="58"/>
      <c r="I23" s="59"/>
    </row>
    <row r="24" spans="1:9" s="15" customFormat="1" ht="67.5" customHeight="1" thickBot="1" x14ac:dyDescent="0.25">
      <c r="A24" s="56"/>
      <c r="B24" s="16" t="s">
        <v>24</v>
      </c>
      <c r="C24" s="16" t="s">
        <v>25</v>
      </c>
      <c r="D24" s="16" t="s">
        <v>26</v>
      </c>
      <c r="E24" s="16" t="s">
        <v>27</v>
      </c>
      <c r="F24" s="16" t="s">
        <v>28</v>
      </c>
      <c r="G24" s="16" t="s">
        <v>29</v>
      </c>
      <c r="H24" s="16"/>
      <c r="I24" s="16" t="s">
        <v>30</v>
      </c>
    </row>
    <row r="25" spans="1:9" s="17" customFormat="1" ht="13.5" customHeight="1" thickBot="1" x14ac:dyDescent="0.25">
      <c r="A25" s="18">
        <v>1</v>
      </c>
      <c r="B25" s="19">
        <v>2</v>
      </c>
      <c r="C25" s="19">
        <v>3</v>
      </c>
      <c r="D25" s="20">
        <v>4</v>
      </c>
      <c r="E25" s="19">
        <v>5</v>
      </c>
      <c r="F25" s="19">
        <v>6</v>
      </c>
      <c r="G25" s="19">
        <v>7</v>
      </c>
      <c r="H25" s="19">
        <v>8</v>
      </c>
      <c r="I25" s="21">
        <v>9</v>
      </c>
    </row>
    <row r="26" spans="1:9" s="15" customFormat="1" x14ac:dyDescent="0.2">
      <c r="A26" s="60" t="s">
        <v>31</v>
      </c>
      <c r="B26" s="60"/>
      <c r="C26" s="60"/>
      <c r="D26" s="60"/>
      <c r="E26" s="60"/>
      <c r="F26" s="60"/>
    </row>
    <row r="27" spans="1:9" s="15" customFormat="1" x14ac:dyDescent="0.2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4"/>
  <sheetViews>
    <sheetView topLeftCell="A3" workbookViewId="0">
      <selection activeCell="C4" sqref="C4"/>
    </sheetView>
  </sheetViews>
  <sheetFormatPr defaultColWidth="9.33203125" defaultRowHeight="11.25" customHeight="1" x14ac:dyDescent="0.2"/>
  <cols>
    <col min="1" max="1" width="42" style="23" customWidth="1"/>
    <col min="2" max="2" width="6.33203125" style="24" customWidth="1"/>
    <col min="3" max="3" width="10.5" style="25" customWidth="1"/>
    <col min="4" max="4" width="19.1640625" style="26" customWidth="1"/>
    <col min="5" max="5" width="20.83203125" style="26" customWidth="1"/>
    <col min="6" max="7" width="9.33203125" style="22" hidden="1" customWidth="1"/>
    <col min="8" max="9" width="9.33203125" style="27" hidden="1" customWidth="1"/>
    <col min="10" max="16384" width="9.33203125" style="22"/>
  </cols>
  <sheetData>
    <row r="2" spans="1:9" s="28" customFormat="1" ht="67.5" customHeight="1" x14ac:dyDescent="0.2">
      <c r="A2" s="29" t="s">
        <v>32</v>
      </c>
      <c r="B2" s="30" t="s">
        <v>33</v>
      </c>
      <c r="C2" s="31" t="s">
        <v>34</v>
      </c>
      <c r="D2" s="32" t="s">
        <v>35</v>
      </c>
      <c r="E2" s="33" t="s">
        <v>36</v>
      </c>
      <c r="H2" s="34"/>
      <c r="I2" s="34"/>
    </row>
    <row r="3" spans="1:9" s="35" customFormat="1" ht="11.25" customHeight="1" x14ac:dyDescent="0.2">
      <c r="A3" s="36" t="s">
        <v>37</v>
      </c>
      <c r="B3" s="37" t="s">
        <v>38</v>
      </c>
      <c r="C3" s="38">
        <v>1</v>
      </c>
      <c r="D3" s="38">
        <v>2</v>
      </c>
      <c r="E3" s="38">
        <v>3</v>
      </c>
      <c r="H3" s="39"/>
      <c r="I3" s="39"/>
    </row>
    <row r="4" spans="1:9" ht="55.5" customHeight="1" x14ac:dyDescent="0.2">
      <c r="A4" s="40" t="s">
        <v>39</v>
      </c>
      <c r="B4" s="37" t="s">
        <v>40</v>
      </c>
      <c r="C4" s="53">
        <v>411257</v>
      </c>
      <c r="D4" s="54">
        <v>1682887.3</v>
      </c>
      <c r="E4" s="54">
        <v>4092.06</v>
      </c>
      <c r="F4" s="25">
        <f>SUM(C5:C16)</f>
        <v>399844</v>
      </c>
      <c r="G4" s="26">
        <f>SUM(D5:D16)</f>
        <v>1521112.3000000003</v>
      </c>
      <c r="H4" s="43">
        <f>F4-C4</f>
        <v>-11413</v>
      </c>
      <c r="I4" s="44">
        <f>G4-D4</f>
        <v>-161774.99999999977</v>
      </c>
    </row>
    <row r="5" spans="1:9" ht="12.75" customHeight="1" x14ac:dyDescent="0.2">
      <c r="A5" s="40" t="s">
        <v>41</v>
      </c>
      <c r="B5" s="37" t="s">
        <v>42</v>
      </c>
      <c r="C5" s="52">
        <v>318</v>
      </c>
      <c r="D5" s="52">
        <v>219.3</v>
      </c>
      <c r="E5" s="52">
        <v>689.47</v>
      </c>
    </row>
    <row r="6" spans="1:9" ht="12.75" customHeight="1" x14ac:dyDescent="0.2">
      <c r="A6" s="40" t="s">
        <v>43</v>
      </c>
      <c r="B6" s="37" t="s">
        <v>44</v>
      </c>
      <c r="C6" s="52">
        <v>44</v>
      </c>
      <c r="D6" s="52">
        <v>37.299999999999997</v>
      </c>
      <c r="E6" s="52">
        <v>848.12</v>
      </c>
    </row>
    <row r="7" spans="1:9" ht="12.75" customHeight="1" x14ac:dyDescent="0.2">
      <c r="A7" s="40" t="s">
        <v>45</v>
      </c>
      <c r="B7" s="37" t="s">
        <v>46</v>
      </c>
      <c r="C7" s="52">
        <v>528</v>
      </c>
      <c r="D7" s="52">
        <v>553.20000000000005</v>
      </c>
      <c r="E7" s="52">
        <v>1047.78</v>
      </c>
    </row>
    <row r="8" spans="1:9" ht="12.75" customHeight="1" x14ac:dyDescent="0.2">
      <c r="A8" s="40" t="s">
        <v>47</v>
      </c>
      <c r="B8" s="37" t="s">
        <v>48</v>
      </c>
      <c r="C8" s="52">
        <v>24</v>
      </c>
      <c r="D8" s="52">
        <v>27.2</v>
      </c>
      <c r="E8" s="52">
        <v>1133.32</v>
      </c>
    </row>
    <row r="9" spans="1:9" ht="12.75" customHeight="1" x14ac:dyDescent="0.2">
      <c r="A9" s="40" t="s">
        <v>49</v>
      </c>
      <c r="B9" s="37" t="s">
        <v>50</v>
      </c>
      <c r="C9" s="52">
        <v>1351</v>
      </c>
      <c r="D9" s="52">
        <v>1702.3</v>
      </c>
      <c r="E9" s="52">
        <v>1259.99</v>
      </c>
    </row>
    <row r="10" spans="1:9" ht="12.75" customHeight="1" x14ac:dyDescent="0.2">
      <c r="A10" s="40" t="s">
        <v>51</v>
      </c>
      <c r="B10" s="37" t="s">
        <v>52</v>
      </c>
      <c r="C10" s="52">
        <v>147</v>
      </c>
      <c r="D10" s="52">
        <v>196.5</v>
      </c>
      <c r="E10" s="52">
        <v>1336.4</v>
      </c>
    </row>
    <row r="11" spans="1:9" ht="12.75" customHeight="1" x14ac:dyDescent="0.2">
      <c r="A11" s="40" t="s">
        <v>53</v>
      </c>
      <c r="B11" s="37" t="s">
        <v>54</v>
      </c>
      <c r="C11" s="52">
        <v>88</v>
      </c>
      <c r="D11" s="52">
        <v>128</v>
      </c>
      <c r="E11" s="52">
        <v>1454.01</v>
      </c>
    </row>
    <row r="12" spans="1:9" ht="12.75" customHeight="1" x14ac:dyDescent="0.2">
      <c r="A12" s="40" t="s">
        <v>55</v>
      </c>
      <c r="B12" s="37" t="s">
        <v>56</v>
      </c>
      <c r="C12" s="52">
        <v>267</v>
      </c>
      <c r="D12" s="52">
        <v>458.7</v>
      </c>
      <c r="E12" s="52">
        <v>1718.09</v>
      </c>
    </row>
    <row r="13" spans="1:9" ht="12.75" customHeight="1" x14ac:dyDescent="0.2">
      <c r="A13" s="40" t="s">
        <v>57</v>
      </c>
      <c r="B13" s="37" t="s">
        <v>58</v>
      </c>
      <c r="C13" s="52">
        <v>151753</v>
      </c>
      <c r="D13" s="52">
        <v>398489.7</v>
      </c>
      <c r="E13" s="52">
        <v>2625.91</v>
      </c>
    </row>
    <row r="14" spans="1:9" ht="12.75" customHeight="1" x14ac:dyDescent="0.2">
      <c r="A14" s="40" t="s">
        <v>59</v>
      </c>
      <c r="B14" s="37" t="s">
        <v>60</v>
      </c>
      <c r="C14" s="52">
        <v>112908</v>
      </c>
      <c r="D14" s="52">
        <v>401550.9</v>
      </c>
      <c r="E14" s="52">
        <v>3556.44</v>
      </c>
    </row>
    <row r="15" spans="1:9" ht="12.75" customHeight="1" x14ac:dyDescent="0.2">
      <c r="A15" s="40" t="s">
        <v>61</v>
      </c>
      <c r="B15" s="37" t="s">
        <v>62</v>
      </c>
      <c r="C15" s="52">
        <v>68039</v>
      </c>
      <c r="D15" s="52">
        <v>296759.09999999998</v>
      </c>
      <c r="E15" s="52">
        <v>4361.6000000000004</v>
      </c>
    </row>
    <row r="16" spans="1:9" ht="12.75" customHeight="1" x14ac:dyDescent="0.2">
      <c r="A16" s="40" t="s">
        <v>63</v>
      </c>
      <c r="B16" s="37" t="s">
        <v>64</v>
      </c>
      <c r="C16" s="52">
        <v>64377</v>
      </c>
      <c r="D16" s="52">
        <v>420990.1</v>
      </c>
      <c r="E16" s="52">
        <v>6539.45</v>
      </c>
    </row>
    <row r="17" spans="1:9" ht="12.75" customHeight="1" x14ac:dyDescent="0.2">
      <c r="A17" s="40" t="s">
        <v>65</v>
      </c>
      <c r="B17" s="45" t="s">
        <v>66</v>
      </c>
      <c r="C17" s="52">
        <v>11413</v>
      </c>
      <c r="D17" s="52">
        <v>161775</v>
      </c>
      <c r="E17" s="52">
        <v>14174.63</v>
      </c>
    </row>
    <row r="18" spans="1:9" ht="45.75" customHeight="1" x14ac:dyDescent="0.2">
      <c r="A18" s="40" t="s">
        <v>67</v>
      </c>
      <c r="B18" s="45" t="s">
        <v>68</v>
      </c>
      <c r="C18" s="52">
        <v>312666</v>
      </c>
      <c r="D18" s="52">
        <v>1332875.8999999999</v>
      </c>
      <c r="E18" s="52">
        <v>4262.9399999999996</v>
      </c>
      <c r="F18" s="25">
        <f>SUM(C18:C23)</f>
        <v>411257</v>
      </c>
      <c r="G18" s="26">
        <f>SUM(D18:D23)</f>
        <v>1682887.3</v>
      </c>
      <c r="H18" s="43">
        <f>F18-C4</f>
        <v>0</v>
      </c>
      <c r="I18" s="44">
        <f>G18-D4</f>
        <v>0</v>
      </c>
    </row>
    <row r="19" spans="1:9" ht="14.25" customHeight="1" x14ac:dyDescent="0.2">
      <c r="A19" s="40" t="s">
        <v>69</v>
      </c>
      <c r="B19" s="45" t="s">
        <v>70</v>
      </c>
      <c r="C19" s="52">
        <v>69290</v>
      </c>
      <c r="D19" s="52">
        <v>237087.6</v>
      </c>
      <c r="E19" s="52">
        <v>3421.67</v>
      </c>
    </row>
    <row r="20" spans="1:9" ht="14.25" customHeight="1" x14ac:dyDescent="0.2">
      <c r="A20" s="40" t="s">
        <v>71</v>
      </c>
      <c r="B20" s="45" t="s">
        <v>72</v>
      </c>
      <c r="C20" s="52">
        <v>17754</v>
      </c>
      <c r="D20" s="52">
        <v>59073.8</v>
      </c>
      <c r="E20" s="52">
        <v>3327.35</v>
      </c>
    </row>
    <row r="21" spans="1:9" ht="14.25" customHeight="1" x14ac:dyDescent="0.2">
      <c r="A21" s="40" t="s">
        <v>73</v>
      </c>
      <c r="B21" s="45" t="s">
        <v>74</v>
      </c>
      <c r="C21" s="52">
        <v>8979</v>
      </c>
      <c r="D21" s="52">
        <v>35754.199999999997</v>
      </c>
      <c r="E21" s="52">
        <v>3981.98</v>
      </c>
    </row>
    <row r="22" spans="1:9" ht="14.25" customHeight="1" x14ac:dyDescent="0.2">
      <c r="A22" s="40" t="s">
        <v>75</v>
      </c>
      <c r="B22" s="45" t="s">
        <v>76</v>
      </c>
      <c r="C22" s="52">
        <v>2444</v>
      </c>
      <c r="D22" s="52">
        <v>5868</v>
      </c>
      <c r="E22" s="52">
        <v>2401</v>
      </c>
    </row>
    <row r="23" spans="1:9" ht="14.25" customHeight="1" x14ac:dyDescent="0.2">
      <c r="A23" s="40" t="s">
        <v>77</v>
      </c>
      <c r="B23" s="45" t="s">
        <v>78</v>
      </c>
      <c r="C23" s="52">
        <v>124</v>
      </c>
      <c r="D23" s="52">
        <v>12227.8</v>
      </c>
      <c r="E23" s="52">
        <v>98610.81</v>
      </c>
    </row>
    <row r="24" spans="1:9" ht="42.75" customHeight="1" x14ac:dyDescent="0.2">
      <c r="A24" s="40" t="s">
        <v>79</v>
      </c>
      <c r="B24" s="45" t="s">
        <v>80</v>
      </c>
      <c r="C24" s="52">
        <v>2829</v>
      </c>
      <c r="D24" s="52">
        <v>3449.8</v>
      </c>
      <c r="E24" s="52">
        <v>1219.43</v>
      </c>
      <c r="F24" s="25">
        <f>SUM(C24:C26)</f>
        <v>411257</v>
      </c>
      <c r="G24" s="26">
        <f>SUM(D24:D26)</f>
        <v>1682887.3</v>
      </c>
      <c r="H24" s="43">
        <f>F24-C4</f>
        <v>0</v>
      </c>
      <c r="I24" s="44">
        <f>G24-D4</f>
        <v>0</v>
      </c>
    </row>
    <row r="25" spans="1:9" ht="11.25" customHeight="1" x14ac:dyDescent="0.2">
      <c r="A25" s="40" t="s">
        <v>81</v>
      </c>
      <c r="B25" s="45" t="s">
        <v>82</v>
      </c>
      <c r="C25" s="52">
        <v>11029</v>
      </c>
      <c r="D25" s="52">
        <v>23083.7</v>
      </c>
      <c r="E25" s="52">
        <v>2093</v>
      </c>
    </row>
    <row r="26" spans="1:9" ht="11.25" customHeight="1" x14ac:dyDescent="0.2">
      <c r="A26" s="40" t="s">
        <v>83</v>
      </c>
      <c r="B26" s="45" t="s">
        <v>84</v>
      </c>
      <c r="C26" s="52">
        <v>397399</v>
      </c>
      <c r="D26" s="52">
        <v>1656353.8</v>
      </c>
      <c r="E26" s="52">
        <v>4167.99</v>
      </c>
    </row>
    <row r="27" spans="1:9" ht="22.5" customHeight="1" x14ac:dyDescent="0.2">
      <c r="A27" s="40" t="s">
        <v>85</v>
      </c>
      <c r="B27" s="45" t="s">
        <v>86</v>
      </c>
      <c r="C27" s="52">
        <v>88827</v>
      </c>
      <c r="D27" s="52">
        <v>376177.3</v>
      </c>
      <c r="E27" s="52">
        <v>4234.9399999999996</v>
      </c>
    </row>
    <row r="28" spans="1:9" s="47" customFormat="1" ht="22.5" customHeight="1" x14ac:dyDescent="0.2">
      <c r="A28" s="40" t="s">
        <v>87</v>
      </c>
      <c r="B28" s="45" t="s">
        <v>88</v>
      </c>
      <c r="C28" s="53">
        <v>0</v>
      </c>
      <c r="D28" s="54">
        <v>0</v>
      </c>
      <c r="E28" s="54">
        <v>0</v>
      </c>
    </row>
    <row r="29" spans="1:9" s="47" customFormat="1" ht="6.75" customHeight="1" x14ac:dyDescent="0.2">
      <c r="A29" s="48"/>
      <c r="B29" s="49"/>
      <c r="C29" s="50"/>
      <c r="D29" s="51"/>
      <c r="E29" s="51"/>
    </row>
    <row r="30" spans="1:9" ht="11.25" customHeight="1" x14ac:dyDescent="0.2">
      <c r="A30" s="98" t="s">
        <v>89</v>
      </c>
      <c r="B30" s="98"/>
      <c r="C30" s="98"/>
      <c r="D30" s="98"/>
      <c r="E30" s="98"/>
    </row>
    <row r="31" spans="1:9" ht="11.25" customHeight="1" x14ac:dyDescent="0.2">
      <c r="A31" s="98"/>
      <c r="B31" s="98"/>
      <c r="C31" s="98"/>
      <c r="D31" s="98"/>
      <c r="E31" s="98"/>
    </row>
    <row r="32" spans="1:9" ht="40.5" customHeight="1" x14ac:dyDescent="0.2">
      <c r="A32" s="99" t="s">
        <v>90</v>
      </c>
      <c r="B32" s="99"/>
      <c r="C32" s="99"/>
      <c r="D32" s="99" t="s">
        <v>91</v>
      </c>
      <c r="E32" s="99"/>
      <c r="F32" s="99"/>
      <c r="G32" s="99"/>
    </row>
    <row r="34" spans="1:3" ht="22.5" customHeight="1" x14ac:dyDescent="0.2">
      <c r="A34" s="99" t="s">
        <v>92</v>
      </c>
      <c r="B34" s="99"/>
      <c r="C34" s="99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 r:id="rId1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3"/>
  <sheetViews>
    <sheetView workbookViewId="0">
      <selection activeCell="J25" sqref="J25"/>
    </sheetView>
  </sheetViews>
  <sheetFormatPr defaultColWidth="9.33203125" defaultRowHeight="12.75" x14ac:dyDescent="0.2"/>
  <cols>
    <col min="3" max="3" width="13" customWidth="1"/>
    <col min="6" max="6" width="12.83203125" customWidth="1"/>
  </cols>
  <sheetData>
    <row r="2" spans="2:7" x14ac:dyDescent="0.2">
      <c r="B2" s="1" t="s">
        <v>93</v>
      </c>
      <c r="G2" s="1" t="s">
        <v>94</v>
      </c>
    </row>
    <row r="3" spans="2:7" x14ac:dyDescent="0.2">
      <c r="B3" s="1" t="s">
        <v>40</v>
      </c>
      <c r="C3" s="41">
        <f>'5pf'!C4</f>
        <v>411257</v>
      </c>
      <c r="D3" s="1" t="s">
        <v>95</v>
      </c>
      <c r="E3" s="1" t="s">
        <v>96</v>
      </c>
      <c r="F3" s="41">
        <f>SUM('5pf'!C5:C17)</f>
        <v>411257</v>
      </c>
      <c r="G3" t="str">
        <f>IF(F3=C3,"+","-")</f>
        <v>+</v>
      </c>
    </row>
    <row r="4" spans="2:7" x14ac:dyDescent="0.2">
      <c r="B4" s="1" t="s">
        <v>40</v>
      </c>
      <c r="C4" s="41">
        <f>'5pf'!C4</f>
        <v>411257</v>
      </c>
      <c r="D4" s="1" t="s">
        <v>95</v>
      </c>
      <c r="E4" s="1" t="s">
        <v>97</v>
      </c>
      <c r="F4" s="41">
        <f>SUM('5pf'!C18:C23)</f>
        <v>411257</v>
      </c>
      <c r="G4" t="str">
        <f>IF(F4=C4,"+","-")</f>
        <v>+</v>
      </c>
    </row>
    <row r="5" spans="2:7" x14ac:dyDescent="0.2">
      <c r="B5" s="1" t="s">
        <v>40</v>
      </c>
      <c r="C5" s="41">
        <f>'5pf'!C4</f>
        <v>411257</v>
      </c>
      <c r="D5" s="1" t="s">
        <v>95</v>
      </c>
      <c r="E5" s="1" t="s">
        <v>98</v>
      </c>
      <c r="F5" s="41">
        <f>SUM('5pf'!C24:C26)</f>
        <v>411257</v>
      </c>
      <c r="G5" t="str">
        <f>IF(F5=C5,"+","-")</f>
        <v>+</v>
      </c>
    </row>
    <row r="6" spans="2:7" x14ac:dyDescent="0.2">
      <c r="B6" s="1" t="s">
        <v>40</v>
      </c>
      <c r="C6" s="41">
        <f>'5pf'!C4</f>
        <v>411257</v>
      </c>
      <c r="D6" s="1" t="s">
        <v>99</v>
      </c>
      <c r="E6" s="1" t="s">
        <v>86</v>
      </c>
      <c r="F6" s="41">
        <f>'5pf'!C27</f>
        <v>88827</v>
      </c>
      <c r="G6" t="str">
        <f>IF(F6&lt;=C6,"+","-")</f>
        <v>+</v>
      </c>
    </row>
    <row r="7" spans="2:7" x14ac:dyDescent="0.2">
      <c r="B7" s="1" t="s">
        <v>88</v>
      </c>
      <c r="C7" s="41">
        <f>'5pf'!C28</f>
        <v>0</v>
      </c>
      <c r="D7" s="1" t="s">
        <v>95</v>
      </c>
      <c r="E7" s="1" t="s">
        <v>100</v>
      </c>
      <c r="F7" s="41">
        <f>'5pf (раб)'!C28</f>
        <v>0</v>
      </c>
      <c r="G7" t="str">
        <f>IF(F7=C7,"+","-")</f>
        <v>+</v>
      </c>
    </row>
    <row r="8" spans="2:7" x14ac:dyDescent="0.2">
      <c r="B8" s="1" t="s">
        <v>101</v>
      </c>
    </row>
    <row r="9" spans="2:7" x14ac:dyDescent="0.2">
      <c r="B9" s="1" t="s">
        <v>40</v>
      </c>
      <c r="C9" s="42">
        <f>'5pf'!D4</f>
        <v>1682887.3</v>
      </c>
      <c r="D9" s="1" t="s">
        <v>95</v>
      </c>
      <c r="E9" s="1" t="s">
        <v>96</v>
      </c>
      <c r="F9" s="42">
        <f>SUM('5pf'!D5:D17)</f>
        <v>1682887.3000000003</v>
      </c>
      <c r="G9" t="str">
        <f>IF(F9=C9,"+","-")</f>
        <v>+</v>
      </c>
    </row>
    <row r="10" spans="2:7" x14ac:dyDescent="0.2">
      <c r="B10" s="1" t="s">
        <v>40</v>
      </c>
      <c r="C10" s="42">
        <f>'5pf'!D4</f>
        <v>1682887.3</v>
      </c>
      <c r="D10" s="1" t="s">
        <v>95</v>
      </c>
      <c r="E10" s="1" t="s">
        <v>97</v>
      </c>
      <c r="F10" s="42">
        <f>SUM('5pf'!D18:D23)</f>
        <v>1682887.3</v>
      </c>
      <c r="G10" t="str">
        <f>IF(F10=C10,"+","-")</f>
        <v>+</v>
      </c>
    </row>
    <row r="11" spans="2:7" x14ac:dyDescent="0.2">
      <c r="B11" s="1" t="s">
        <v>40</v>
      </c>
      <c r="C11" s="42">
        <f>'5pf'!D4</f>
        <v>1682887.3</v>
      </c>
      <c r="D11" s="1" t="s">
        <v>95</v>
      </c>
      <c r="E11" s="1" t="s">
        <v>98</v>
      </c>
      <c r="F11" s="42">
        <f>SUM('5pf'!D24:D26)</f>
        <v>1682887.3</v>
      </c>
      <c r="G11" t="str">
        <f>IF(F11=C11,"+","-")</f>
        <v>+</v>
      </c>
    </row>
    <row r="12" spans="2:7" x14ac:dyDescent="0.2">
      <c r="B12" s="1" t="s">
        <v>40</v>
      </c>
      <c r="C12" s="42">
        <f>'5pf'!D4</f>
        <v>1682887.3</v>
      </c>
      <c r="D12" s="1" t="s">
        <v>99</v>
      </c>
      <c r="E12" s="1" t="s">
        <v>86</v>
      </c>
      <c r="F12" s="42">
        <f>'5pf'!D27</f>
        <v>376177.3</v>
      </c>
      <c r="G12" t="str">
        <f>IF(F12&lt;=C12,"+","-")</f>
        <v>+</v>
      </c>
    </row>
    <row r="13" spans="2:7" x14ac:dyDescent="0.2">
      <c r="B13" s="1" t="s">
        <v>88</v>
      </c>
      <c r="C13" s="42">
        <f>'5pf'!D28</f>
        <v>0</v>
      </c>
      <c r="D13" s="1" t="s">
        <v>95</v>
      </c>
      <c r="E13" s="1" t="s">
        <v>100</v>
      </c>
      <c r="F13" s="42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showFormulas="1" workbookViewId="0">
      <selection activeCell="K14" sqref="K14"/>
    </sheetView>
  </sheetViews>
  <sheetFormatPr defaultColWidth="9.33203125" defaultRowHeight="12.75" x14ac:dyDescent="0.2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 x14ac:dyDescent="0.2">
      <c r="A1" s="82" t="s">
        <v>0</v>
      </c>
      <c r="B1" s="82"/>
      <c r="C1" s="82"/>
      <c r="D1" s="82"/>
      <c r="E1" s="82"/>
      <c r="F1" s="82"/>
      <c r="G1" s="82"/>
    </row>
    <row r="2" spans="1:9" x14ac:dyDescent="0.2">
      <c r="A2" s="1"/>
    </row>
    <row r="3" spans="1:9" ht="35.25" customHeight="1" x14ac:dyDescent="0.25">
      <c r="A3" s="83" t="s">
        <v>102</v>
      </c>
      <c r="B3" s="83"/>
      <c r="C3" s="83"/>
      <c r="D3" s="83"/>
      <c r="E3" s="83"/>
      <c r="F3" s="83"/>
      <c r="G3" s="83"/>
    </row>
    <row r="4" spans="1:9" ht="15.75" customHeight="1" x14ac:dyDescent="0.25">
      <c r="B4" s="2"/>
      <c r="C4" s="3" t="s">
        <v>2</v>
      </c>
      <c r="D4" s="84" t="s">
        <v>105</v>
      </c>
      <c r="E4" s="84"/>
    </row>
    <row r="5" spans="1:9" ht="16.5" customHeight="1" thickBot="1" x14ac:dyDescent="0.3">
      <c r="A5" s="4"/>
    </row>
    <row r="6" spans="1:9" ht="14.25" customHeight="1" thickBot="1" x14ac:dyDescent="0.25">
      <c r="A6" s="85" t="s">
        <v>3</v>
      </c>
      <c r="B6" s="86"/>
      <c r="C6" s="86"/>
      <c r="D6" s="86"/>
      <c r="E6" s="87"/>
      <c r="F6" s="5" t="s">
        <v>4</v>
      </c>
      <c r="G6" s="88" t="s">
        <v>5</v>
      </c>
      <c r="H6" s="89"/>
      <c r="I6" s="89"/>
    </row>
    <row r="7" spans="1:9" ht="2.25" hidden="1" customHeight="1" x14ac:dyDescent="0.2">
      <c r="A7" s="6"/>
      <c r="B7" s="7"/>
      <c r="C7" s="7"/>
      <c r="D7" s="7"/>
      <c r="E7" s="8"/>
      <c r="F7" s="9"/>
      <c r="G7" s="10"/>
    </row>
    <row r="8" spans="1:9" ht="34.5" customHeight="1" x14ac:dyDescent="0.2">
      <c r="A8" s="70" t="s">
        <v>6</v>
      </c>
      <c r="B8" s="71"/>
      <c r="C8" s="71"/>
      <c r="D8" s="71"/>
      <c r="E8" s="72"/>
      <c r="F8" s="11"/>
      <c r="G8" s="90" t="s">
        <v>7</v>
      </c>
      <c r="H8" s="91"/>
      <c r="I8" s="91"/>
    </row>
    <row r="9" spans="1:9" ht="25.5" customHeight="1" x14ac:dyDescent="0.2">
      <c r="A9" s="92" t="s">
        <v>8</v>
      </c>
      <c r="B9" s="93"/>
      <c r="C9" s="93"/>
      <c r="D9" s="93"/>
      <c r="E9" s="94"/>
      <c r="F9" s="76" t="s">
        <v>9</v>
      </c>
      <c r="G9" s="90"/>
      <c r="H9" s="91"/>
      <c r="I9" s="91"/>
    </row>
    <row r="10" spans="1:9" ht="13.5" customHeight="1" thickBot="1" x14ac:dyDescent="0.25">
      <c r="A10" s="95" t="s">
        <v>10</v>
      </c>
      <c r="B10" s="96"/>
      <c r="C10" s="96"/>
      <c r="D10" s="96"/>
      <c r="E10" s="97"/>
      <c r="F10" s="77"/>
      <c r="G10" s="90"/>
      <c r="H10" s="91"/>
      <c r="I10" s="91"/>
    </row>
    <row r="11" spans="1:9" ht="29.25" customHeight="1" x14ac:dyDescent="0.2">
      <c r="A11" s="70" t="s">
        <v>11</v>
      </c>
      <c r="B11" s="71"/>
      <c r="C11" s="71"/>
      <c r="D11" s="71"/>
      <c r="E11" s="72"/>
      <c r="F11" s="12"/>
      <c r="G11" s="90"/>
      <c r="H11" s="91"/>
      <c r="I11" s="91"/>
    </row>
    <row r="12" spans="1:9" ht="13.5" customHeight="1" x14ac:dyDescent="0.2">
      <c r="A12" s="73" t="s">
        <v>12</v>
      </c>
      <c r="B12" s="74"/>
      <c r="C12" s="74"/>
      <c r="D12" s="74"/>
      <c r="E12" s="75"/>
      <c r="F12" s="76" t="s">
        <v>13</v>
      </c>
      <c r="G12" s="13"/>
    </row>
    <row r="13" spans="1:9" ht="51.75" customHeight="1" thickBot="1" x14ac:dyDescent="0.25">
      <c r="A13" s="78" t="s">
        <v>14</v>
      </c>
      <c r="B13" s="79"/>
      <c r="C13" s="79"/>
      <c r="D13" s="79"/>
      <c r="E13" s="80"/>
      <c r="F13" s="77"/>
      <c r="G13" s="13"/>
      <c r="H13" s="14"/>
      <c r="I13" s="14" t="s">
        <v>15</v>
      </c>
    </row>
    <row r="14" spans="1:9" ht="25.5" customHeight="1" x14ac:dyDescent="0.2">
      <c r="A14" s="70" t="s">
        <v>16</v>
      </c>
      <c r="B14" s="71"/>
      <c r="C14" s="71"/>
      <c r="D14" s="71"/>
      <c r="E14" s="72"/>
      <c r="F14" s="81" t="s">
        <v>17</v>
      </c>
      <c r="G14" s="13"/>
    </row>
    <row r="15" spans="1:9" ht="12.75" customHeight="1" thickBot="1" x14ac:dyDescent="0.25">
      <c r="A15" s="78" t="s">
        <v>18</v>
      </c>
      <c r="B15" s="79"/>
      <c r="C15" s="79"/>
      <c r="D15" s="79"/>
      <c r="E15" s="80"/>
      <c r="F15" s="77"/>
      <c r="G15" s="13"/>
    </row>
    <row r="16" spans="1:9" ht="13.5" customHeight="1" thickBot="1" x14ac:dyDescent="0.25">
      <c r="A16" s="1"/>
    </row>
    <row r="17" spans="1:9" s="15" customFormat="1" ht="13.5" customHeight="1" thickBot="1" x14ac:dyDescent="0.25">
      <c r="A17" s="61" t="s">
        <v>19</v>
      </c>
      <c r="B17" s="62"/>
      <c r="C17" s="62"/>
      <c r="D17" s="62"/>
      <c r="E17" s="62"/>
      <c r="F17" s="62"/>
      <c r="G17" s="62"/>
      <c r="H17" s="62"/>
      <c r="I17" s="63"/>
    </row>
    <row r="18" spans="1:9" s="15" customFormat="1" ht="14.25" customHeight="1" thickBot="1" x14ac:dyDescent="0.25">
      <c r="A18" s="64" t="s">
        <v>20</v>
      </c>
      <c r="B18" s="65"/>
      <c r="C18" s="65"/>
      <c r="D18" s="65"/>
      <c r="E18" s="65"/>
      <c r="F18" s="65"/>
      <c r="G18" s="65"/>
      <c r="H18" s="65"/>
      <c r="I18" s="66"/>
    </row>
    <row r="19" spans="1:9" s="15" customFormat="1" ht="13.5" customHeight="1" thickBot="1" x14ac:dyDescent="0.25">
      <c r="A19" s="67"/>
      <c r="B19" s="68"/>
      <c r="C19" s="68"/>
      <c r="D19" s="68"/>
      <c r="E19" s="68"/>
      <c r="F19" s="68"/>
      <c r="G19" s="68"/>
      <c r="H19" s="68"/>
      <c r="I19" s="69"/>
    </row>
    <row r="20" spans="1:9" s="15" customFormat="1" ht="13.5" customHeight="1" thickBot="1" x14ac:dyDescent="0.25">
      <c r="A20" s="61" t="s">
        <v>21</v>
      </c>
      <c r="B20" s="62"/>
      <c r="C20" s="62"/>
      <c r="D20" s="62"/>
      <c r="E20" s="62"/>
      <c r="F20" s="62"/>
      <c r="G20" s="62"/>
      <c r="H20" s="62"/>
      <c r="I20" s="63"/>
    </row>
    <row r="21" spans="1:9" s="15" customFormat="1" ht="13.5" customHeight="1" thickBot="1" x14ac:dyDescent="0.25">
      <c r="A21" s="67"/>
      <c r="B21" s="68"/>
      <c r="C21" s="68"/>
      <c r="D21" s="68"/>
      <c r="E21" s="68"/>
      <c r="F21" s="68"/>
      <c r="G21" s="68"/>
      <c r="H21" s="68"/>
      <c r="I21" s="69"/>
    </row>
    <row r="22" spans="1:9" s="15" customFormat="1" ht="13.5" customHeight="1" thickBot="1" x14ac:dyDescent="0.25">
      <c r="A22" s="67"/>
      <c r="B22" s="68"/>
      <c r="C22" s="68"/>
      <c r="D22" s="68"/>
      <c r="E22" s="68"/>
      <c r="F22" s="68"/>
      <c r="G22" s="68"/>
      <c r="H22" s="68"/>
      <c r="I22" s="69"/>
    </row>
    <row r="23" spans="1:9" s="15" customFormat="1" ht="13.5" customHeight="1" thickBot="1" x14ac:dyDescent="0.25">
      <c r="A23" s="55" t="s">
        <v>22</v>
      </c>
      <c r="B23" s="57" t="s">
        <v>23</v>
      </c>
      <c r="C23" s="58"/>
      <c r="D23" s="58"/>
      <c r="E23" s="58"/>
      <c r="F23" s="58"/>
      <c r="G23" s="58"/>
      <c r="H23" s="58"/>
      <c r="I23" s="59"/>
    </row>
    <row r="24" spans="1:9" s="15" customFormat="1" ht="67.5" customHeight="1" thickBot="1" x14ac:dyDescent="0.25">
      <c r="A24" s="56"/>
      <c r="B24" s="16" t="s">
        <v>24</v>
      </c>
      <c r="C24" s="16" t="s">
        <v>25</v>
      </c>
      <c r="D24" s="16" t="s">
        <v>26</v>
      </c>
      <c r="E24" s="16" t="s">
        <v>27</v>
      </c>
      <c r="F24" s="16" t="s">
        <v>28</v>
      </c>
      <c r="G24" s="16" t="s">
        <v>29</v>
      </c>
      <c r="H24" s="16"/>
      <c r="I24" s="16" t="s">
        <v>30</v>
      </c>
    </row>
    <row r="25" spans="1:9" s="17" customFormat="1" ht="13.5" customHeight="1" thickBot="1" x14ac:dyDescent="0.25">
      <c r="A25" s="18">
        <v>1</v>
      </c>
      <c r="B25" s="19">
        <v>2</v>
      </c>
      <c r="C25" s="19">
        <v>3</v>
      </c>
      <c r="D25" s="20">
        <v>4</v>
      </c>
      <c r="E25" s="19">
        <v>5</v>
      </c>
      <c r="F25" s="19">
        <v>6</v>
      </c>
      <c r="G25" s="19">
        <v>7</v>
      </c>
      <c r="H25" s="19">
        <v>8</v>
      </c>
      <c r="I25" s="21">
        <v>9</v>
      </c>
    </row>
    <row r="26" spans="1:9" s="15" customFormat="1" x14ac:dyDescent="0.2">
      <c r="A26" s="60" t="s">
        <v>31</v>
      </c>
      <c r="B26" s="60"/>
      <c r="C26" s="60"/>
      <c r="D26" s="60"/>
      <c r="E26" s="60"/>
      <c r="F26" s="60"/>
    </row>
    <row r="27" spans="1:9" s="15" customFormat="1" x14ac:dyDescent="0.2"/>
  </sheetData>
  <mergeCells count="26">
    <mergeCell ref="A8:E8"/>
    <mergeCell ref="G8:I11"/>
    <mergeCell ref="A9:E9"/>
    <mergeCell ref="F9:F10"/>
    <mergeCell ref="A10:E10"/>
    <mergeCell ref="A1:G1"/>
    <mergeCell ref="A3:G3"/>
    <mergeCell ref="D4:E4"/>
    <mergeCell ref="A6:E6"/>
    <mergeCell ref="G6:I6"/>
    <mergeCell ref="A11:E11"/>
    <mergeCell ref="A12:E12"/>
    <mergeCell ref="F12:F13"/>
    <mergeCell ref="A13:E13"/>
    <mergeCell ref="A14:E14"/>
    <mergeCell ref="F14:F15"/>
    <mergeCell ref="A15:E15"/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</mergeCells>
  <pageMargins left="0.59055118110236227" right="0.39370078740157483" top="0.39370078740157483" bottom="0.3937007874015748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34"/>
  <sheetViews>
    <sheetView topLeftCell="A12" workbookViewId="0">
      <selection activeCell="Q27" sqref="Q27"/>
    </sheetView>
  </sheetViews>
  <sheetFormatPr defaultColWidth="9.33203125" defaultRowHeight="11.25" customHeight="1" x14ac:dyDescent="0.2"/>
  <cols>
    <col min="1" max="1" width="42" style="23" customWidth="1"/>
    <col min="2" max="2" width="6.33203125" style="24" customWidth="1"/>
    <col min="3" max="3" width="10.5" style="25" customWidth="1"/>
    <col min="4" max="4" width="19.1640625" style="26" customWidth="1"/>
    <col min="5" max="5" width="20.83203125" style="26" customWidth="1"/>
    <col min="6" max="6" width="9.33203125" style="22" hidden="1" customWidth="1"/>
    <col min="7" max="7" width="9.33203125" style="27" hidden="1" customWidth="1"/>
    <col min="8" max="9" width="9.33203125" style="22" hidden="1" customWidth="1"/>
    <col min="10" max="11" width="9.33203125" style="27" hidden="1" customWidth="1"/>
    <col min="12" max="16384" width="9.33203125" style="22"/>
  </cols>
  <sheetData>
    <row r="2" spans="1:11" s="28" customFormat="1" ht="67.5" customHeight="1" x14ac:dyDescent="0.2">
      <c r="A2" s="29" t="s">
        <v>32</v>
      </c>
      <c r="B2" s="30" t="s">
        <v>33</v>
      </c>
      <c r="C2" s="31" t="s">
        <v>103</v>
      </c>
      <c r="D2" s="32" t="s">
        <v>35</v>
      </c>
      <c r="E2" s="33" t="s">
        <v>36</v>
      </c>
      <c r="G2" s="34"/>
      <c r="J2" s="34"/>
      <c r="K2" s="34"/>
    </row>
    <row r="3" spans="1:11" s="35" customFormat="1" ht="11.25" customHeight="1" x14ac:dyDescent="0.2">
      <c r="A3" s="36" t="s">
        <v>37</v>
      </c>
      <c r="B3" s="37" t="s">
        <v>38</v>
      </c>
      <c r="C3" s="38">
        <v>1</v>
      </c>
      <c r="D3" s="38">
        <v>2</v>
      </c>
      <c r="E3" s="38">
        <v>3</v>
      </c>
      <c r="G3" s="39"/>
      <c r="J3" s="39"/>
      <c r="K3" s="39"/>
    </row>
    <row r="4" spans="1:11" ht="55.5" customHeight="1" x14ac:dyDescent="0.2">
      <c r="A4" s="40" t="s">
        <v>39</v>
      </c>
      <c r="B4" s="37" t="s">
        <v>40</v>
      </c>
      <c r="C4" s="52">
        <v>88827</v>
      </c>
      <c r="D4" s="52">
        <v>376177.3</v>
      </c>
      <c r="E4" s="52">
        <v>4234.9399999999996</v>
      </c>
      <c r="F4" s="22" t="e">
        <f>[2]Dodatok1!#REF!</f>
        <v>#REF!</v>
      </c>
      <c r="G4" s="43" t="e">
        <f t="shared" ref="G4:G15" si="0">F4-C4</f>
        <v>#REF!</v>
      </c>
      <c r="H4" s="25">
        <f>SUM(C5:C15)</f>
        <v>66842</v>
      </c>
      <c r="I4" s="26">
        <f>SUM(D5:D17)</f>
        <v>376177.3</v>
      </c>
      <c r="J4" s="43">
        <f>H4-C4</f>
        <v>-21985</v>
      </c>
      <c r="K4" s="44">
        <f>I4-D4</f>
        <v>0</v>
      </c>
    </row>
    <row r="5" spans="1:11" ht="12.75" customHeight="1" x14ac:dyDescent="0.2">
      <c r="A5" s="40" t="s">
        <v>41</v>
      </c>
      <c r="B5" s="37" t="s">
        <v>42</v>
      </c>
      <c r="C5" s="52">
        <v>36</v>
      </c>
      <c r="D5" s="52">
        <v>24.6</v>
      </c>
      <c r="E5" s="52">
        <v>683.47</v>
      </c>
      <c r="F5" s="22" t="e">
        <f>[2]Dodatok1!#REF!</f>
        <v>#REF!</v>
      </c>
      <c r="G5" s="43" t="e">
        <f t="shared" si="0"/>
        <v>#REF!</v>
      </c>
    </row>
    <row r="6" spans="1:11" ht="12.75" customHeight="1" x14ac:dyDescent="0.2">
      <c r="A6" s="40" t="s">
        <v>43</v>
      </c>
      <c r="B6" s="37" t="s">
        <v>44</v>
      </c>
      <c r="C6" s="52">
        <v>4</v>
      </c>
      <c r="D6" s="52">
        <v>3.4</v>
      </c>
      <c r="E6" s="52">
        <v>849.65</v>
      </c>
      <c r="F6" s="22" t="e">
        <f>[2]Dodatok1!#REF!</f>
        <v>#REF!</v>
      </c>
      <c r="G6" s="43" t="e">
        <f t="shared" si="0"/>
        <v>#REF!</v>
      </c>
    </row>
    <row r="7" spans="1:11" ht="12.75" customHeight="1" x14ac:dyDescent="0.2">
      <c r="A7" s="40" t="s">
        <v>45</v>
      </c>
      <c r="B7" s="37" t="s">
        <v>46</v>
      </c>
      <c r="C7" s="52">
        <v>63</v>
      </c>
      <c r="D7" s="52">
        <v>66</v>
      </c>
      <c r="E7" s="52">
        <v>1048.0899999999999</v>
      </c>
      <c r="F7" s="22" t="e">
        <f>[2]Dodatok1!#REF!</f>
        <v>#REF!</v>
      </c>
      <c r="G7" s="43" t="e">
        <f t="shared" si="0"/>
        <v>#REF!</v>
      </c>
    </row>
    <row r="8" spans="1:11" ht="12.75" customHeight="1" x14ac:dyDescent="0.2">
      <c r="A8" s="40" t="s">
        <v>47</v>
      </c>
      <c r="B8" s="37" t="s">
        <v>48</v>
      </c>
      <c r="C8" s="52">
        <v>5</v>
      </c>
      <c r="D8" s="52">
        <v>5.8</v>
      </c>
      <c r="E8" s="52">
        <v>1156.96</v>
      </c>
      <c r="F8" s="22" t="e">
        <f>[2]Dodatok1!#REF!</f>
        <v>#REF!</v>
      </c>
      <c r="G8" s="43" t="e">
        <f t="shared" si="0"/>
        <v>#REF!</v>
      </c>
    </row>
    <row r="9" spans="1:11" ht="12.75" customHeight="1" x14ac:dyDescent="0.2">
      <c r="A9" s="40" t="s">
        <v>49</v>
      </c>
      <c r="B9" s="37" t="s">
        <v>50</v>
      </c>
      <c r="C9" s="52">
        <v>175</v>
      </c>
      <c r="D9" s="52">
        <v>220.4</v>
      </c>
      <c r="E9" s="52">
        <v>1259.5899999999999</v>
      </c>
      <c r="F9" s="22" t="e">
        <f>[2]Dodatok1!#REF!</f>
        <v>#REF!</v>
      </c>
      <c r="G9" s="43" t="e">
        <f t="shared" si="0"/>
        <v>#REF!</v>
      </c>
    </row>
    <row r="10" spans="1:11" ht="12.75" customHeight="1" x14ac:dyDescent="0.2">
      <c r="A10" s="40" t="s">
        <v>51</v>
      </c>
      <c r="B10" s="37" t="s">
        <v>52</v>
      </c>
      <c r="C10" s="52">
        <v>18</v>
      </c>
      <c r="D10" s="52">
        <v>24.2</v>
      </c>
      <c r="E10" s="52">
        <v>1345.39</v>
      </c>
      <c r="F10" s="22" t="e">
        <f>[2]Dodatok1!#REF!</f>
        <v>#REF!</v>
      </c>
      <c r="G10" s="43" t="e">
        <f t="shared" si="0"/>
        <v>#REF!</v>
      </c>
    </row>
    <row r="11" spans="1:11" ht="12.75" customHeight="1" x14ac:dyDescent="0.2">
      <c r="A11" s="40" t="s">
        <v>53</v>
      </c>
      <c r="B11" s="37" t="s">
        <v>54</v>
      </c>
      <c r="C11" s="52">
        <v>11</v>
      </c>
      <c r="D11" s="52">
        <v>15.9</v>
      </c>
      <c r="E11" s="52">
        <v>1444.71</v>
      </c>
      <c r="F11" s="22" t="e">
        <f>[2]Dodatok1!#REF!</f>
        <v>#REF!</v>
      </c>
      <c r="G11" s="43" t="e">
        <f t="shared" si="0"/>
        <v>#REF!</v>
      </c>
    </row>
    <row r="12" spans="1:11" ht="12.75" customHeight="1" x14ac:dyDescent="0.2">
      <c r="A12" s="40" t="s">
        <v>55</v>
      </c>
      <c r="B12" s="37" t="s">
        <v>56</v>
      </c>
      <c r="C12" s="52">
        <v>42</v>
      </c>
      <c r="D12" s="52">
        <v>71.5</v>
      </c>
      <c r="E12" s="52">
        <v>1701.14</v>
      </c>
      <c r="F12" s="22" t="e">
        <f>[2]Dodatok1!#REF!</f>
        <v>#REF!</v>
      </c>
      <c r="G12" s="43" t="e">
        <f t="shared" si="0"/>
        <v>#REF!</v>
      </c>
    </row>
    <row r="13" spans="1:11" ht="12.75" customHeight="1" x14ac:dyDescent="0.2">
      <c r="A13" s="40" t="s">
        <v>57</v>
      </c>
      <c r="B13" s="37" t="s">
        <v>58</v>
      </c>
      <c r="C13" s="52">
        <v>43694</v>
      </c>
      <c r="D13" s="52">
        <v>113603.8</v>
      </c>
      <c r="E13" s="52">
        <v>2599.9899999999998</v>
      </c>
      <c r="F13" s="22" t="e">
        <f>[2]Dodatok1!#REF!</f>
        <v>#REF!</v>
      </c>
      <c r="G13" s="43" t="e">
        <f t="shared" si="0"/>
        <v>#REF!</v>
      </c>
    </row>
    <row r="14" spans="1:11" ht="12.75" customHeight="1" x14ac:dyDescent="0.2">
      <c r="A14" s="40" t="s">
        <v>59</v>
      </c>
      <c r="B14" s="37" t="s">
        <v>60</v>
      </c>
      <c r="C14" s="52">
        <v>12851</v>
      </c>
      <c r="D14" s="52">
        <v>44597.2</v>
      </c>
      <c r="E14" s="52">
        <v>3470.33</v>
      </c>
      <c r="F14" s="22" t="e">
        <f>[2]Dodatok1!#REF!</f>
        <v>#REF!</v>
      </c>
      <c r="G14" s="43" t="e">
        <f t="shared" si="0"/>
        <v>#REF!</v>
      </c>
    </row>
    <row r="15" spans="1:11" ht="12.75" customHeight="1" x14ac:dyDescent="0.2">
      <c r="A15" s="40" t="s">
        <v>61</v>
      </c>
      <c r="B15" s="37" t="s">
        <v>62</v>
      </c>
      <c r="C15" s="52">
        <v>9943</v>
      </c>
      <c r="D15" s="52">
        <v>44435.3</v>
      </c>
      <c r="E15" s="52">
        <v>4469</v>
      </c>
      <c r="F15" s="22" t="e">
        <f>[2]Dodatok1!#REF!</f>
        <v>#REF!</v>
      </c>
      <c r="G15" s="43" t="e">
        <f t="shared" si="0"/>
        <v>#REF!</v>
      </c>
    </row>
    <row r="16" spans="1:11" ht="12.75" customHeight="1" x14ac:dyDescent="0.2">
      <c r="A16" s="40" t="s">
        <v>63</v>
      </c>
      <c r="B16" s="37" t="s">
        <v>64</v>
      </c>
      <c r="C16" s="52">
        <v>18140</v>
      </c>
      <c r="D16" s="52">
        <v>121065</v>
      </c>
      <c r="E16" s="52">
        <v>6673.92</v>
      </c>
      <c r="G16" s="43"/>
    </row>
    <row r="17" spans="1:11" ht="12.75" customHeight="1" x14ac:dyDescent="0.2">
      <c r="A17" s="40" t="s">
        <v>65</v>
      </c>
      <c r="B17" s="45" t="s">
        <v>66</v>
      </c>
      <c r="C17" s="52">
        <v>3845</v>
      </c>
      <c r="D17" s="52">
        <v>52044.2</v>
      </c>
      <c r="E17" s="52">
        <v>13535.56</v>
      </c>
      <c r="F17" s="22" t="e">
        <f>[2]Dodatok1!#REF!</f>
        <v>#REF!</v>
      </c>
      <c r="G17" s="43" t="e">
        <f t="shared" ref="G17:G26" si="1">F17-C17</f>
        <v>#REF!</v>
      </c>
    </row>
    <row r="18" spans="1:11" ht="45.75" customHeight="1" x14ac:dyDescent="0.2">
      <c r="A18" s="40" t="s">
        <v>67</v>
      </c>
      <c r="B18" s="45" t="s">
        <v>68</v>
      </c>
      <c r="C18" s="52">
        <v>57553</v>
      </c>
      <c r="D18" s="52">
        <v>271324.40000000002</v>
      </c>
      <c r="E18" s="52">
        <v>4714.34</v>
      </c>
      <c r="F18" s="25" t="e">
        <f>'[3]Dodatok 2'!#REF!</f>
        <v>#REF!</v>
      </c>
      <c r="G18" s="43" t="e">
        <f t="shared" si="1"/>
        <v>#REF!</v>
      </c>
      <c r="H18" s="25">
        <f>SUM(C18:C23)</f>
        <v>88827</v>
      </c>
      <c r="I18" s="26">
        <f>SUM(D18:D23)</f>
        <v>376177.29999999993</v>
      </c>
      <c r="J18" s="43">
        <f>H18-C4</f>
        <v>0</v>
      </c>
      <c r="K18" s="44">
        <f>I18-D4</f>
        <v>0</v>
      </c>
    </row>
    <row r="19" spans="1:11" ht="14.25" customHeight="1" x14ac:dyDescent="0.2">
      <c r="A19" s="40" t="s">
        <v>69</v>
      </c>
      <c r="B19" s="45" t="s">
        <v>70</v>
      </c>
      <c r="C19" s="52">
        <v>25721</v>
      </c>
      <c r="D19" s="52">
        <v>86257</v>
      </c>
      <c r="E19" s="52">
        <v>3353.56</v>
      </c>
      <c r="F19" s="25" t="e">
        <f>'[3]Dodatok 2'!#REF!</f>
        <v>#REF!</v>
      </c>
      <c r="G19" s="43" t="e">
        <f t="shared" si="1"/>
        <v>#REF!</v>
      </c>
    </row>
    <row r="20" spans="1:11" ht="14.25" customHeight="1" x14ac:dyDescent="0.2">
      <c r="A20" s="40" t="s">
        <v>71</v>
      </c>
      <c r="B20" s="45" t="s">
        <v>72</v>
      </c>
      <c r="C20" s="52">
        <v>2958</v>
      </c>
      <c r="D20" s="52">
        <v>8371.1</v>
      </c>
      <c r="E20" s="52">
        <v>2829.98</v>
      </c>
      <c r="F20" s="25" t="e">
        <f>'[3]Dodatok 2'!#REF!</f>
        <v>#REF!</v>
      </c>
      <c r="G20" s="43" t="e">
        <f t="shared" si="1"/>
        <v>#REF!</v>
      </c>
    </row>
    <row r="21" spans="1:11" ht="14.25" customHeight="1" x14ac:dyDescent="0.2">
      <c r="A21" s="40" t="s">
        <v>73</v>
      </c>
      <c r="B21" s="45" t="s">
        <v>74</v>
      </c>
      <c r="C21" s="52">
        <v>1893</v>
      </c>
      <c r="D21" s="52">
        <v>8049.1</v>
      </c>
      <c r="E21" s="52">
        <v>4252.05</v>
      </c>
      <c r="F21" s="25" t="e">
        <f>'[3]Dodatok 2'!#REF!</f>
        <v>#REF!</v>
      </c>
      <c r="G21" s="43" t="e">
        <f t="shared" si="1"/>
        <v>#REF!</v>
      </c>
    </row>
    <row r="22" spans="1:11" ht="14.25" customHeight="1" x14ac:dyDescent="0.2">
      <c r="A22" s="40" t="s">
        <v>75</v>
      </c>
      <c r="B22" s="45" t="s">
        <v>76</v>
      </c>
      <c r="C22" s="52">
        <v>694</v>
      </c>
      <c r="D22" s="52">
        <v>1452.6</v>
      </c>
      <c r="E22" s="52">
        <v>2093.04</v>
      </c>
      <c r="F22" s="25" t="e">
        <f>'[3]Dodatok 2'!#REF!</f>
        <v>#REF!</v>
      </c>
      <c r="G22" s="43" t="e">
        <f t="shared" si="1"/>
        <v>#REF!</v>
      </c>
    </row>
    <row r="23" spans="1:11" ht="14.25" customHeight="1" x14ac:dyDescent="0.2">
      <c r="A23" s="40" t="s">
        <v>77</v>
      </c>
      <c r="B23" s="45" t="s">
        <v>78</v>
      </c>
      <c r="C23" s="52">
        <v>8</v>
      </c>
      <c r="D23" s="52">
        <v>723.1</v>
      </c>
      <c r="E23" s="52">
        <v>90386</v>
      </c>
      <c r="F23" s="25" t="e">
        <f>'[3]Dodatok 2'!#REF!</f>
        <v>#REF!</v>
      </c>
      <c r="G23" s="43" t="e">
        <f t="shared" si="1"/>
        <v>#REF!</v>
      </c>
    </row>
    <row r="24" spans="1:11" ht="42.75" customHeight="1" x14ac:dyDescent="0.2">
      <c r="A24" s="40" t="s">
        <v>79</v>
      </c>
      <c r="B24" s="45" t="s">
        <v>80</v>
      </c>
      <c r="C24" s="52">
        <v>358</v>
      </c>
      <c r="D24" s="52">
        <v>439.9</v>
      </c>
      <c r="E24" s="52">
        <v>1228.7</v>
      </c>
      <c r="F24" s="25" t="e">
        <f>'[4]Dodatok 3'!#REF!</f>
        <v>#REF!</v>
      </c>
      <c r="G24" s="43" t="e">
        <f t="shared" si="1"/>
        <v>#REF!</v>
      </c>
      <c r="H24" s="25">
        <f>SUM(C24:C26)</f>
        <v>88827</v>
      </c>
      <c r="I24" s="26">
        <f>SUM(D24:D26)</f>
        <v>376177.3</v>
      </c>
      <c r="J24" s="43">
        <f>H24-C4</f>
        <v>0</v>
      </c>
      <c r="K24" s="44">
        <f>I24-D4</f>
        <v>0</v>
      </c>
    </row>
    <row r="25" spans="1:11" ht="11.25" customHeight="1" x14ac:dyDescent="0.2">
      <c r="A25" s="40" t="s">
        <v>81</v>
      </c>
      <c r="B25" s="45" t="s">
        <v>82</v>
      </c>
      <c r="C25" s="52">
        <v>9494</v>
      </c>
      <c r="D25" s="52">
        <v>19870.900000000001</v>
      </c>
      <c r="E25" s="52">
        <v>2093</v>
      </c>
      <c r="F25" s="25" t="e">
        <f>'[4]Dodatok 3'!#REF!</f>
        <v>#REF!</v>
      </c>
      <c r="G25" s="43" t="e">
        <f t="shared" si="1"/>
        <v>#REF!</v>
      </c>
    </row>
    <row r="26" spans="1:11" ht="11.25" customHeight="1" x14ac:dyDescent="0.2">
      <c r="A26" s="40" t="s">
        <v>83</v>
      </c>
      <c r="B26" s="45" t="s">
        <v>84</v>
      </c>
      <c r="C26" s="52">
        <v>78975</v>
      </c>
      <c r="D26" s="52">
        <v>355866.5</v>
      </c>
      <c r="E26" s="52">
        <v>4506.0600000000004</v>
      </c>
      <c r="F26" s="25" t="e">
        <f>'[4]Dodatok 3'!#REF!</f>
        <v>#REF!</v>
      </c>
      <c r="G26" s="43" t="e">
        <f t="shared" si="1"/>
        <v>#REF!</v>
      </c>
    </row>
    <row r="27" spans="1:11" s="47" customFormat="1" ht="22.5" customHeight="1" x14ac:dyDescent="0.2">
      <c r="A27" s="40" t="s">
        <v>104</v>
      </c>
      <c r="B27" s="45" t="s">
        <v>86</v>
      </c>
      <c r="C27" s="53">
        <v>0</v>
      </c>
      <c r="D27" s="54">
        <v>0</v>
      </c>
      <c r="E27" s="54">
        <v>0</v>
      </c>
      <c r="F27" s="46"/>
      <c r="G27" s="46"/>
    </row>
    <row r="28" spans="1:11" ht="22.5" customHeight="1" x14ac:dyDescent="0.2">
      <c r="A28" s="40" t="s">
        <v>87</v>
      </c>
      <c r="B28" s="45" t="s">
        <v>88</v>
      </c>
      <c r="C28" s="53">
        <v>0</v>
      </c>
      <c r="D28" s="54">
        <v>0</v>
      </c>
      <c r="E28" s="54">
        <v>0</v>
      </c>
    </row>
    <row r="29" spans="1:11" s="47" customFormat="1" ht="6.75" customHeight="1" x14ac:dyDescent="0.2">
      <c r="A29" s="48"/>
      <c r="B29" s="49"/>
      <c r="C29" s="50"/>
      <c r="D29" s="51"/>
      <c r="E29" s="51"/>
    </row>
    <row r="30" spans="1:11" ht="11.25" customHeight="1" x14ac:dyDescent="0.2">
      <c r="A30" s="98" t="s">
        <v>89</v>
      </c>
      <c r="B30" s="98"/>
      <c r="C30" s="98"/>
      <c r="D30" s="98"/>
      <c r="E30" s="98"/>
      <c r="G30" s="22"/>
      <c r="H30" s="27"/>
      <c r="I30" s="27"/>
      <c r="J30" s="22"/>
      <c r="K30" s="22"/>
    </row>
    <row r="31" spans="1:11" ht="11.25" customHeight="1" x14ac:dyDescent="0.2">
      <c r="A31" s="98"/>
      <c r="B31" s="98"/>
      <c r="C31" s="98"/>
      <c r="D31" s="98"/>
      <c r="E31" s="98"/>
      <c r="G31" s="22"/>
      <c r="H31" s="27"/>
      <c r="I31" s="27"/>
      <c r="J31" s="22"/>
      <c r="K31" s="22"/>
    </row>
    <row r="32" spans="1:11" ht="40.5" customHeight="1" x14ac:dyDescent="0.2">
      <c r="A32" s="99" t="s">
        <v>90</v>
      </c>
      <c r="B32" s="99"/>
      <c r="C32" s="99"/>
      <c r="D32" s="99" t="s">
        <v>91</v>
      </c>
      <c r="E32" s="99"/>
      <c r="F32" s="99"/>
      <c r="G32" s="99"/>
    </row>
    <row r="34" spans="1:3" ht="22.5" customHeight="1" x14ac:dyDescent="0.2">
      <c r="A34" s="99" t="s">
        <v>92</v>
      </c>
      <c r="B34" s="99"/>
      <c r="C34" s="99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2"/>
  <sheetViews>
    <sheetView workbookViewId="0">
      <selection activeCell="I20" sqref="I20"/>
    </sheetView>
  </sheetViews>
  <sheetFormatPr defaultColWidth="9.33203125" defaultRowHeight="12.75" x14ac:dyDescent="0.2"/>
  <cols>
    <col min="3" max="3" width="17.33203125" customWidth="1"/>
    <col min="6" max="6" width="15" customWidth="1"/>
  </cols>
  <sheetData>
    <row r="2" spans="2:7" x14ac:dyDescent="0.2">
      <c r="B2" s="1" t="s">
        <v>93</v>
      </c>
      <c r="G2" s="1" t="s">
        <v>94</v>
      </c>
    </row>
    <row r="3" spans="2:7" x14ac:dyDescent="0.2">
      <c r="B3" s="1" t="s">
        <v>40</v>
      </c>
      <c r="C3" s="41">
        <f>'5pf (раб)'!C4</f>
        <v>88827</v>
      </c>
      <c r="D3" s="1" t="s">
        <v>95</v>
      </c>
      <c r="E3" s="1" t="s">
        <v>96</v>
      </c>
      <c r="F3" s="41">
        <f>SUM('5pf (раб)'!C5:C17)</f>
        <v>88827</v>
      </c>
      <c r="G3" t="str">
        <f>IF(F3=C3,"+","-")</f>
        <v>+</v>
      </c>
    </row>
    <row r="4" spans="2:7" x14ac:dyDescent="0.2">
      <c r="B4" s="1" t="s">
        <v>40</v>
      </c>
      <c r="C4" s="41">
        <f>'5pf (раб)'!C4</f>
        <v>88827</v>
      </c>
      <c r="D4" s="1" t="s">
        <v>95</v>
      </c>
      <c r="E4" s="1" t="s">
        <v>97</v>
      </c>
      <c r="F4" s="41">
        <f>SUM('5pf (раб)'!C18:C23)</f>
        <v>88827</v>
      </c>
      <c r="G4" t="str">
        <f>IF(F4=C4,"+","-")</f>
        <v>+</v>
      </c>
    </row>
    <row r="5" spans="2:7" x14ac:dyDescent="0.2">
      <c r="B5" s="1" t="s">
        <v>40</v>
      </c>
      <c r="C5" s="41">
        <f>'5pf (раб)'!C4</f>
        <v>88827</v>
      </c>
      <c r="D5" s="1" t="s">
        <v>95</v>
      </c>
      <c r="E5" s="1" t="s">
        <v>98</v>
      </c>
      <c r="F5" s="41">
        <f>SUM('5pf (раб)'!C24:C26)</f>
        <v>88827</v>
      </c>
      <c r="G5" t="str">
        <f>IF(F5=C5,"+","-")</f>
        <v>+</v>
      </c>
    </row>
    <row r="6" spans="2:7" x14ac:dyDescent="0.2">
      <c r="B6" s="1" t="s">
        <v>40</v>
      </c>
      <c r="C6" s="41">
        <f>'5pf (раб)'!C4</f>
        <v>88827</v>
      </c>
      <c r="D6" s="1" t="s">
        <v>99</v>
      </c>
      <c r="E6" s="1" t="s">
        <v>86</v>
      </c>
      <c r="F6" s="41">
        <f>'5pf (раб)'!C27</f>
        <v>0</v>
      </c>
      <c r="G6" t="str">
        <f>IF(F6&lt;=C6,"+","-")</f>
        <v>+</v>
      </c>
    </row>
    <row r="8" spans="2:7" x14ac:dyDescent="0.2">
      <c r="B8" s="1" t="s">
        <v>101</v>
      </c>
    </row>
    <row r="9" spans="2:7" x14ac:dyDescent="0.2">
      <c r="B9" s="1" t="s">
        <v>40</v>
      </c>
      <c r="C9" s="42">
        <f>'5pf (раб)'!D4</f>
        <v>376177.3</v>
      </c>
      <c r="D9" s="1" t="s">
        <v>95</v>
      </c>
      <c r="E9" s="1" t="s">
        <v>96</v>
      </c>
      <c r="F9" s="42">
        <f>SUM('5pf (раб)'!D5:D17)</f>
        <v>376177.3</v>
      </c>
      <c r="G9" t="str">
        <f>IF(F9=C9,"+","-")</f>
        <v>+</v>
      </c>
    </row>
    <row r="10" spans="2:7" x14ac:dyDescent="0.2">
      <c r="B10" s="1" t="s">
        <v>40</v>
      </c>
      <c r="C10" s="42">
        <f>'5pf (раб)'!D4</f>
        <v>376177.3</v>
      </c>
      <c r="D10" s="1" t="s">
        <v>95</v>
      </c>
      <c r="E10" s="1" t="s">
        <v>97</v>
      </c>
      <c r="F10" s="42">
        <f>SUM('5pf (раб)'!D18:D23)</f>
        <v>376177.29999999993</v>
      </c>
      <c r="G10" t="str">
        <f>IF(F10=C10,"+","-")</f>
        <v>+</v>
      </c>
    </row>
    <row r="11" spans="2:7" x14ac:dyDescent="0.2">
      <c r="B11" s="1" t="s">
        <v>40</v>
      </c>
      <c r="C11" s="42">
        <f>'5pf (раб)'!D4</f>
        <v>376177.3</v>
      </c>
      <c r="D11" s="1" t="s">
        <v>95</v>
      </c>
      <c r="E11" s="1" t="s">
        <v>98</v>
      </c>
      <c r="F11" s="42">
        <f>SUM('5pf (раб)'!D24:D26)</f>
        <v>376177.3</v>
      </c>
      <c r="G11" t="str">
        <f>IF(F11=C11,"+","-")</f>
        <v>+</v>
      </c>
    </row>
    <row r="12" spans="2:7" x14ac:dyDescent="0.2">
      <c r="B12" s="1" t="s">
        <v>40</v>
      </c>
      <c r="C12" s="42">
        <f>'5pf (раб)'!D4</f>
        <v>376177.3</v>
      </c>
      <c r="D12" s="1" t="s">
        <v>99</v>
      </c>
      <c r="E12" s="1" t="s">
        <v>86</v>
      </c>
      <c r="F12" s="42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5pf_titul</vt:lpstr>
      <vt:lpstr>5pf</vt:lpstr>
      <vt:lpstr>5pf Контроль</vt:lpstr>
      <vt:lpstr>5pf_titul (раб)</vt:lpstr>
      <vt:lpstr>5pf (раб)</vt:lpstr>
      <vt:lpstr>5pf (раб) Контроль</vt:lpstr>
      <vt:lpstr>'5pf'!Заголовки_для_друку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Пилявець Алла Степанівна</dc:creator>
  <cp:lastModifiedBy>User</cp:lastModifiedBy>
  <cp:lastPrinted>2016-10-18T14:19:06Z</cp:lastPrinted>
  <dcterms:created xsi:type="dcterms:W3CDTF">2023-10-03T05:11:41Z</dcterms:created>
  <dcterms:modified xsi:type="dcterms:W3CDTF">2023-10-30T13:52:54Z</dcterms:modified>
</cp:coreProperties>
</file>