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5pf_titul" sheetId="1" state="visible" r:id="rId2"/>
    <sheet name="5pf" sheetId="2" state="visible" r:id="rId3"/>
    <sheet name="5pf Контроль" sheetId="3" state="visible" r:id="rId4"/>
    <sheet name="5pf_titul (раб)" sheetId="4" state="visible" r:id="rId5"/>
    <sheet name="5pf (раб)" sheetId="5" state="visible" r:id="rId6"/>
    <sheet name="5pf (раб) Контроль" sheetId="6" state="visible" r:id="rId7"/>
  </sheets>
  <definedNames>
    <definedName function="false" hidden="false" localSheetId="1" name="_xlnm.Print_Titles" vbProcedure="false">5pf!$3:$3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<sst xmlns="http://schemas.openxmlformats.org/spreadsheetml/2006/main" count="248" uniqueCount="106">
  <si>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</si>
  <si>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</si>
  <si>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</si>
  <si>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01.10.2024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</si>
  <si>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</si>
  <si>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</si>
  <si>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</si>
  <si>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</si>
  <si>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</si>
  <si>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</si>
  <si>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</si>
  <si>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</si>
  <si>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</si>
  <si>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</si>
  <si>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</si>
  <si>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</si>
  <si>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</si>
  <si>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</si>
  <si>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</si>
  <si>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</si>
  <si>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</si>
  <si>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Вінницькій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</si>
  <si>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</si>
  <si>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</si>
  <si>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</si>
  <si>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</si>
  <si>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</si>
  <si>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</si>
  <si>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</si>
  <si>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</si>
  <si>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</si>
  <si>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</si>
  <si>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</si>
  <si>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</si>
  <si>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</si>
  <si>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</si>
  <si>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(грн.коп.)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</si>
  <si>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</si>
  <si>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</si>
  <si>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</si>
  <si>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</si>
  <si>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</si>
  <si>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</si>
  <si>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</si>
  <si>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</si>
  <si>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</si>
  <si>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</si>
  <si>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</si>
  <si>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</si>
  <si>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</si>
  <si>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</si>
  <si>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</si>
  <si>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</si>
  <si>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</si>
  <si>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</si>
  <si>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</si>
  <si>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</si>
  <si>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</si>
  <si>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</si>
  <si>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</si>
  <si>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</si>
  <si>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</si>
  <si>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</si>
  <si>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</si>
  <si>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</si>
  <si>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</si>
  <si>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</si>
  <si>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</si>
  <si>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</si>
  <si>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</si>
  <si>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</si>
  <si>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</si>
  <si>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</si>
  <si>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</si>
  <si>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</si>
  <si>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</si>
  <si>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</si>
  <si>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</si>
  <si>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</si>
  <si>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</si>
  <si>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</si>
  <si>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</si>
  <si>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</si>
  <si>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</si>
  <si>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</si>
  <si>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</si>
  <si>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</si>
  <si>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</si>
  <si>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</si>
  <si>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</si>
  <si>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</si>
  <si>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_________________________________
(прізвище, номер телефону)</t>
  </si>
  <si>
    <t xml:space="preserve">Керівник _________________________
(підпис) (прізвище, ініціали)</t>
  </si>
  <si>
    <t xml:space="preserve">"___" __________________ 20     р.</t>
  </si>
  <si>
    <t xml:space="preserve">Чисельність</t>
  </si>
  <si>
    <t xml:space="preserve">Результат</t>
  </si>
  <si>
    <t xml:space="preserve">=</t>
  </si>
  <si>
    <t xml:space="preserve">02-14</t>
  </si>
  <si>
    <t xml:space="preserve">15-20</t>
  </si>
  <si>
    <t xml:space="preserve">21-23</t>
  </si>
  <si>
    <t xml:space="preserve">&lt;=</t>
  </si>
  <si>
    <t xml:space="preserve">25(Раб)</t>
  </si>
  <si>
    <t xml:space="preserve">Сума</t>
  </si>
  <si>
    <t xml:space="preserve">ЗВІТ
про розподіл працюючих пенсіонерів за розмірами призначених місячних пенсій</t>
  </si>
  <si>
    <r>
      <rPr>
        <sz val="8"/>
        <rFont val="Times New Roman"/>
        <family val="0"/>
        <charset val="204"/>
      </rPr>
      <t xml:space="preserve">Чисельність </t>
    </r>
    <r>
      <rPr>
        <b val="true"/>
        <u val="single"/>
        <sz val="8"/>
        <rFont val="Times New Roman"/>
        <family val="0"/>
        <charset val="204"/>
      </rPr>
      <t xml:space="preserve">працюючих</t>
    </r>
    <r>
      <rPr>
        <sz val="8"/>
        <rFont val="Times New Roman"/>
        <family val="0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</si>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</sst>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4">
    <font>
      <sz val="1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0"/>
      <charset val="204"/>
    </font>
    <font>
      <sz val="8"/>
      <color rgb="FFFF0000"/>
      <name val="Times New Roman"/>
      <family val="0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 val="true"/>
      <u val="single"/>
      <sz val="8"/>
      <name val="Times New Roman"/>
      <family val="0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1" applyFont="true" applyBorder="tru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9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9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9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2" xfId="3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2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2" xfId="3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2 2" xfId="21"/>
    <cellStyle name="20% - Акцент3 2" xfId="22"/>
    <cellStyle name="20% - Акцент4 2" xfId="23"/>
    <cellStyle name="20% - Акцент5 2" xfId="24"/>
    <cellStyle name="20% - Акцент6 2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Обычный 2" xfId="32"/>
    <cellStyle name="Примечание 2" xfId="33"/>
  </cellStyles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E6B9B8"/>
      <rgbColor rgb="FFE6E0EC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9" activeCellId="0" sqref="Q19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1" width="9.26"/>
    <col collapsed="false" customWidth="true" hidden="false" outlineLevel="0" max="3" min="3" style="1" width="10.18"/>
    <col collapsed="false" customWidth="true" hidden="false" outlineLevel="0" max="4" min="4" style="1" width="11.42"/>
    <col collapsed="false" customWidth="true" hidden="false" outlineLevel="0" max="5" min="5" style="1" width="23.77"/>
    <col collapsed="false" customWidth="true" hidden="false" outlineLevel="0" max="6" min="6" style="1" width="15.28"/>
    <col collapsed="false" customWidth="true" hidden="false" outlineLevel="0" max="7" min="7" style="1" width="24.23"/>
    <col collapsed="false" customWidth="true" hidden="false" outlineLevel="0" max="8" min="8" style="1" width="5.33"/>
    <col collapsed="false" customWidth="true" hidden="false" outlineLevel="0" max="9" min="9" style="1" width="11.88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false" outlineLevel="0" collapsed="false">
      <c r="A2" s="3"/>
    </row>
    <row r="3" customFormat="false" ht="35.25" hidden="false" customHeight="tru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5.75" hidden="false" customHeight="true" outlineLevel="0" collapsed="false">
      <c r="B4" s="5"/>
      <c r="C4" s="6" t="s">
        <v>2</v>
      </c>
      <c r="D4" s="7" t="s">
        <v>3</v>
      </c>
      <c r="E4" s="7"/>
    </row>
    <row r="5" customFormat="false" ht="16.5" hidden="false" customHeight="true" outlineLevel="0" collapsed="false">
      <c r="A5" s="8"/>
    </row>
    <row r="6" customFormat="false" ht="26.85" hidden="false" customHeight="true" outlineLevel="0" collapsed="false">
      <c r="A6" s="9" t="s">
        <v>4</v>
      </c>
      <c r="B6" s="9"/>
      <c r="C6" s="9"/>
      <c r="D6" s="9"/>
      <c r="E6" s="9"/>
      <c r="F6" s="9" t="s">
        <v>5</v>
      </c>
      <c r="G6" s="10" t="s">
        <v>6</v>
      </c>
      <c r="H6" s="10"/>
      <c r="I6" s="10"/>
    </row>
    <row r="7" customFormat="false" ht="2.25" hidden="true" customHeight="true" outlineLevel="0" collapsed="false">
      <c r="A7" s="11"/>
      <c r="B7" s="12"/>
      <c r="C7" s="12"/>
      <c r="D7" s="12"/>
      <c r="E7" s="13"/>
      <c r="F7" s="14"/>
      <c r="G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3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3320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3"/>
    <col collapsed="false" customWidth="true" hidden="false" outlineLevel="0" max="3" min="3" style="42" width="10.5"/>
    <col collapsed="false" customWidth="true" hidden="false" outlineLevel="0" max="4" min="4" style="43" width="19.16"/>
    <col collapsed="false" customWidth="true" hidden="false" outlineLevel="0" max="5" min="5" style="43" width="20.83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6384" min="10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35</v>
      </c>
      <c r="D2" s="49" t="s">
        <v>36</v>
      </c>
      <c r="E2" s="50" t="s">
        <v>37</v>
      </c>
      <c r="H2" s="52"/>
      <c r="I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406644</v>
      </c>
      <c r="D4" s="59" t="n">
        <v>1812542.2</v>
      </c>
      <c r="E4" s="59" t="n">
        <v>4457.32</v>
      </c>
      <c r="F4" s="42" t="n">
        <f aca="false">SUM(C5:C16)</f>
        <v>392053</v>
      </c>
      <c r="G4" s="43" t="n">
        <f aca="false">SUM(D5:D16)</f>
        <v>1602154.9</v>
      </c>
      <c r="H4" s="60" t="n">
        <f aca="false">F4-C4</f>
        <v>-14591</v>
      </c>
      <c r="I4" s="61" t="n">
        <f aca="false">G4-D4</f>
        <v>-210387.3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110</v>
      </c>
      <c r="D5" s="59" t="n">
        <v>73.7</v>
      </c>
      <c r="E5" s="59" t="n">
        <v>669.76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179</v>
      </c>
      <c r="D6" s="59" t="n">
        <v>159.1</v>
      </c>
      <c r="E6" s="59" t="n">
        <v>888.87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26</v>
      </c>
      <c r="D7" s="59" t="n">
        <v>27.3</v>
      </c>
      <c r="E7" s="59" t="n">
        <v>1050.95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456</v>
      </c>
      <c r="D8" s="59" t="n">
        <v>538.1</v>
      </c>
      <c r="E8" s="59" t="n">
        <v>1179.94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19</v>
      </c>
      <c r="D9" s="59" t="n">
        <v>23.9</v>
      </c>
      <c r="E9" s="59" t="n">
        <v>1255.9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93</v>
      </c>
      <c r="D10" s="59" t="n">
        <v>126.3</v>
      </c>
      <c r="E10" s="59" t="n">
        <v>1357.97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1387</v>
      </c>
      <c r="D11" s="59" t="n">
        <v>1969.3</v>
      </c>
      <c r="E11" s="59" t="n">
        <v>1419.81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331</v>
      </c>
      <c r="D12" s="59" t="n">
        <v>565.5</v>
      </c>
      <c r="E12" s="59" t="n">
        <v>1708.38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130283</v>
      </c>
      <c r="D13" s="59" t="n">
        <v>365034.3</v>
      </c>
      <c r="E13" s="59" t="n">
        <v>2801.86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88449</v>
      </c>
      <c r="D14" s="59" t="n">
        <v>313897.6</v>
      </c>
      <c r="E14" s="59" t="n">
        <v>3548.91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93610</v>
      </c>
      <c r="D15" s="59" t="n">
        <v>410258.9</v>
      </c>
      <c r="E15" s="59" t="n">
        <v>4382.64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77110</v>
      </c>
      <c r="D16" s="59" t="n">
        <v>509480.9</v>
      </c>
      <c r="E16" s="59" t="n">
        <v>6607.2</v>
      </c>
    </row>
    <row r="17" customFormat="false" ht="12.75" hidden="false" customHeight="true" outlineLevel="0" collapsed="false">
      <c r="A17" s="58" t="s">
        <v>66</v>
      </c>
      <c r="B17" s="62" t="s">
        <v>67</v>
      </c>
      <c r="C17" s="59" t="n">
        <v>14591</v>
      </c>
      <c r="D17" s="59" t="n">
        <v>210387.3</v>
      </c>
      <c r="E17" s="59" t="n">
        <v>14418.98</v>
      </c>
    </row>
    <row r="18" customFormat="false" ht="45.75" hidden="false" customHeight="true" outlineLevel="0" collapsed="false">
      <c r="A18" s="58" t="s">
        <v>68</v>
      </c>
      <c r="B18" s="62" t="s">
        <v>69</v>
      </c>
      <c r="C18" s="59" t="n">
        <v>309107</v>
      </c>
      <c r="D18" s="59" t="n">
        <v>1433247.6</v>
      </c>
      <c r="E18" s="59" t="n">
        <v>4636.74</v>
      </c>
      <c r="F18" s="42" t="n">
        <f aca="false">SUM(C18:C23)</f>
        <v>406644</v>
      </c>
      <c r="G18" s="43" t="n">
        <f aca="false">SUM(D18:D23)</f>
        <v>1812542.2</v>
      </c>
      <c r="H18" s="60" t="n">
        <f aca="false">F18-C4</f>
        <v>0</v>
      </c>
      <c r="I18" s="61" t="n">
        <f aca="false">G18-D4</f>
        <v>0</v>
      </c>
    </row>
    <row r="19" customFormat="false" ht="14.25" hidden="false" customHeight="true" outlineLevel="0" collapsed="false">
      <c r="A19" s="58" t="s">
        <v>70</v>
      </c>
      <c r="B19" s="62" t="s">
        <v>71</v>
      </c>
      <c r="C19" s="59" t="n">
        <v>69072</v>
      </c>
      <c r="D19" s="59" t="n">
        <v>258667.7</v>
      </c>
      <c r="E19" s="59" t="n">
        <v>3744.9</v>
      </c>
    </row>
    <row r="20" customFormat="false" ht="14.25" hidden="false" customHeight="true" outlineLevel="0" collapsed="false">
      <c r="A20" s="58" t="s">
        <v>72</v>
      </c>
      <c r="B20" s="62" t="s">
        <v>73</v>
      </c>
      <c r="C20" s="59" t="n">
        <v>17795</v>
      </c>
      <c r="D20" s="59" t="n">
        <v>64574.6</v>
      </c>
      <c r="E20" s="59" t="n">
        <v>3628.81</v>
      </c>
    </row>
    <row r="21" customFormat="false" ht="14.25" hidden="false" customHeight="true" outlineLevel="0" collapsed="false">
      <c r="A21" s="58" t="s">
        <v>74</v>
      </c>
      <c r="B21" s="62" t="s">
        <v>75</v>
      </c>
      <c r="C21" s="59" t="n">
        <v>8257</v>
      </c>
      <c r="D21" s="59" t="n">
        <v>36372.1</v>
      </c>
      <c r="E21" s="59" t="n">
        <v>4405</v>
      </c>
    </row>
    <row r="22" customFormat="false" ht="14.25" hidden="false" customHeight="true" outlineLevel="0" collapsed="false">
      <c r="A22" s="58" t="s">
        <v>76</v>
      </c>
      <c r="B22" s="62" t="s">
        <v>77</v>
      </c>
      <c r="C22" s="59" t="n">
        <v>2280</v>
      </c>
      <c r="D22" s="59" t="n">
        <v>5987.8</v>
      </c>
      <c r="E22" s="59" t="n">
        <v>2626.22</v>
      </c>
    </row>
    <row r="23" customFormat="false" ht="14.25" hidden="false" customHeight="true" outlineLevel="0" collapsed="false">
      <c r="A23" s="58" t="s">
        <v>78</v>
      </c>
      <c r="B23" s="62" t="s">
        <v>79</v>
      </c>
      <c r="C23" s="59" t="n">
        <v>133</v>
      </c>
      <c r="D23" s="59" t="n">
        <v>13692.4</v>
      </c>
      <c r="E23" s="59" t="n">
        <v>102950.18</v>
      </c>
    </row>
    <row r="24" customFormat="false" ht="42.75" hidden="false" customHeight="true" outlineLevel="0" collapsed="false">
      <c r="A24" s="58" t="s">
        <v>80</v>
      </c>
      <c r="B24" s="62" t="s">
        <v>81</v>
      </c>
      <c r="C24" s="59" t="n">
        <v>2824</v>
      </c>
      <c r="D24" s="59" t="n">
        <v>3970.5</v>
      </c>
      <c r="E24" s="59" t="n">
        <v>1405.98</v>
      </c>
      <c r="F24" s="42" t="n">
        <f aca="false">SUM(C24:C26)</f>
        <v>406644</v>
      </c>
      <c r="G24" s="43" t="n">
        <f aca="false">SUM(D24:D26)</f>
        <v>1812542.2</v>
      </c>
      <c r="H24" s="60" t="n">
        <f aca="false">F24-C4</f>
        <v>0</v>
      </c>
      <c r="I24" s="61" t="n">
        <f aca="false">G24-D4</f>
        <v>0</v>
      </c>
    </row>
    <row r="25" customFormat="false" ht="11.25" hidden="false" customHeight="true" outlineLevel="0" collapsed="false">
      <c r="A25" s="58" t="s">
        <v>82</v>
      </c>
      <c r="B25" s="62" t="s">
        <v>83</v>
      </c>
      <c r="C25" s="59" t="n">
        <v>11868</v>
      </c>
      <c r="D25" s="59" t="n">
        <v>28020.4</v>
      </c>
      <c r="E25" s="59" t="n">
        <v>2361</v>
      </c>
    </row>
    <row r="26" customFormat="false" ht="11.25" hidden="false" customHeight="true" outlineLevel="0" collapsed="false">
      <c r="A26" s="58" t="s">
        <v>84</v>
      </c>
      <c r="B26" s="62" t="s">
        <v>85</v>
      </c>
      <c r="C26" s="59" t="n">
        <v>391952</v>
      </c>
      <c r="D26" s="59" t="n">
        <v>1780551.3</v>
      </c>
      <c r="E26" s="59" t="n">
        <v>4542.78</v>
      </c>
    </row>
    <row r="27" customFormat="false" ht="22.5" hidden="false" customHeight="true" outlineLevel="0" collapsed="false">
      <c r="A27" s="58" t="s">
        <v>86</v>
      </c>
      <c r="B27" s="62" t="s">
        <v>87</v>
      </c>
      <c r="C27" s="59" t="n">
        <v>93144</v>
      </c>
      <c r="D27" s="59" t="n">
        <v>438490.4</v>
      </c>
      <c r="E27" s="59" t="n">
        <v>4707.66</v>
      </c>
    </row>
    <row r="28" s="65" customFormat="true" ht="22.5" hidden="false" customHeight="true" outlineLevel="0" collapsed="false">
      <c r="A28" s="58" t="s">
        <v>88</v>
      </c>
      <c r="B28" s="62" t="s">
        <v>89</v>
      </c>
      <c r="C28" s="63" t="n">
        <v>0</v>
      </c>
      <c r="D28" s="64" t="n">
        <v>0</v>
      </c>
      <c r="E28" s="64" t="n">
        <v>0</v>
      </c>
    </row>
    <row r="29" s="65" customFormat="true" ht="6.75" hidden="false" customHeight="true" outlineLevel="0" collapsed="false">
      <c r="A29" s="66"/>
      <c r="B29" s="67"/>
      <c r="C29" s="68"/>
      <c r="D29" s="69"/>
      <c r="E29" s="69"/>
    </row>
    <row r="30" customFormat="false" ht="11.25" hidden="false" customHeight="true" outlineLevel="0" collapsed="false">
      <c r="A30" s="70" t="s">
        <v>90</v>
      </c>
      <c r="B30" s="70"/>
      <c r="C30" s="70"/>
      <c r="D30" s="70"/>
      <c r="E30" s="70"/>
    </row>
    <row r="31" customFormat="false" ht="11.25" hidden="false" customHeight="true" outlineLevel="0" collapsed="false">
      <c r="A31" s="70"/>
      <c r="B31" s="70"/>
      <c r="C31" s="70"/>
      <c r="D31" s="70"/>
      <c r="E31" s="70"/>
    </row>
    <row r="32" customFormat="false" ht="40.5" hidden="false" customHeight="true" outlineLevel="0" collapsed="false">
      <c r="A32" s="71" t="s">
        <v>91</v>
      </c>
      <c r="B32" s="71"/>
      <c r="C32" s="71"/>
      <c r="D32" s="71" t="s">
        <v>92</v>
      </c>
      <c r="E32" s="71"/>
      <c r="F32" s="71"/>
      <c r="G32" s="71"/>
    </row>
    <row r="34" customFormat="false" ht="22.5" hidden="false" customHeight="true" outlineLevel="0" collapsed="false">
      <c r="A34" s="71" t="s">
        <v>93</v>
      </c>
      <c r="B34" s="71"/>
      <c r="C34" s="71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11023622047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9.33203125" defaultRowHeight="12.75" zeroHeight="false" outlineLevelRow="0" outlineLevelCol="0"/>
  <sheetData>
    <row r="2" customFormat="false" ht="12.75" hidden="false" customHeight="false" outlineLevel="0" collapsed="false">
      <c r="B2" s="3" t="s">
        <v>94</v>
      </c>
      <c r="G2" s="3" t="s">
        <v>95</v>
      </c>
    </row>
    <row r="3" customFormat="false" ht="12.75" hidden="false" customHeight="false" outlineLevel="0" collapsed="false">
      <c r="B3" s="3" t="s">
        <v>41</v>
      </c>
      <c r="C3" s="72" t="n">
        <f aca="false">5pf!C4</f>
        <v>406644</v>
      </c>
      <c r="D3" s="3" t="s">
        <v>96</v>
      </c>
      <c r="E3" s="3" t="s">
        <v>97</v>
      </c>
      <c r="F3" s="72" t="n">
        <f aca="false">SUM(5pf!C5:C17)</f>
        <v>406644</v>
      </c>
      <c r="G3" s="1" t="str">
        <f aca="false">IF(F3=C3,"+","-")</f>
        <v>+</v>
      </c>
    </row>
    <row r="4" customFormat="false" ht="12.75" hidden="false" customHeight="false" outlineLevel="0" collapsed="false">
      <c r="B4" s="3" t="s">
        <v>41</v>
      </c>
      <c r="C4" s="72" t="n">
        <f aca="false">5pf!C4</f>
        <v>406644</v>
      </c>
      <c r="D4" s="3" t="s">
        <v>96</v>
      </c>
      <c r="E4" s="3" t="s">
        <v>98</v>
      </c>
      <c r="F4" s="72" t="n">
        <f aca="false">SUM(5pf!C18:C23)</f>
        <v>406644</v>
      </c>
      <c r="G4" s="1" t="str">
        <f aca="false">IF(F4=C4,"+","-")</f>
        <v>+</v>
      </c>
    </row>
    <row r="5" customFormat="false" ht="12.75" hidden="false" customHeight="false" outlineLevel="0" collapsed="false">
      <c r="B5" s="3" t="s">
        <v>41</v>
      </c>
      <c r="C5" s="72" t="n">
        <f aca="false">5pf!C4</f>
        <v>406644</v>
      </c>
      <c r="D5" s="3" t="s">
        <v>96</v>
      </c>
      <c r="E5" s="3" t="s">
        <v>99</v>
      </c>
      <c r="F5" s="72" t="n">
        <f aca="false">SUM(5pf!C24:C26)</f>
        <v>406644</v>
      </c>
      <c r="G5" s="1" t="str">
        <f aca="false">IF(F5=C5,"+","-")</f>
        <v>+</v>
      </c>
    </row>
    <row r="6" customFormat="false" ht="12.75" hidden="false" customHeight="false" outlineLevel="0" collapsed="false">
      <c r="B6" s="3" t="s">
        <v>41</v>
      </c>
      <c r="C6" s="72" t="n">
        <f aca="false">5pf!C4</f>
        <v>406644</v>
      </c>
      <c r="D6" s="3" t="s">
        <v>100</v>
      </c>
      <c r="E6" s="3" t="s">
        <v>87</v>
      </c>
      <c r="F6" s="72" t="n">
        <f aca="false">5pf!C27</f>
        <v>93144</v>
      </c>
      <c r="G6" s="1" t="str">
        <f aca="false">IF(F6&lt;=C6,"+","-")</f>
        <v>+</v>
      </c>
    </row>
    <row r="7" customFormat="false" ht="12.75" hidden="false" customHeight="false" outlineLevel="0" collapsed="false">
      <c r="B7" s="3" t="s">
        <v>89</v>
      </c>
      <c r="C7" s="72" t="n">
        <f aca="false">5pf!C28</f>
        <v>0</v>
      </c>
      <c r="D7" s="3" t="s">
        <v>96</v>
      </c>
      <c r="E7" s="3" t="s">
        <v>101</v>
      </c>
      <c r="F7" s="72" t="n">
        <f aca="false">'5pf (раб)'!C28</f>
        <v>0</v>
      </c>
      <c r="G7" s="1" t="str">
        <f aca="false">IF(F7=C7,"+","-")</f>
        <v>+</v>
      </c>
    </row>
    <row r="8" customFormat="false" ht="12.75" hidden="false" customHeight="false" outlineLevel="0" collapsed="false">
      <c r="B8" s="3" t="s">
        <v>102</v>
      </c>
    </row>
    <row r="9" customFormat="false" ht="12.75" hidden="false" customHeight="false" outlineLevel="0" collapsed="false">
      <c r="B9" s="3" t="s">
        <v>41</v>
      </c>
      <c r="C9" s="73" t="n">
        <f aca="false">5pf!D4</f>
        <v>1812542.2</v>
      </c>
      <c r="D9" s="3" t="s">
        <v>96</v>
      </c>
      <c r="E9" s="3" t="s">
        <v>97</v>
      </c>
      <c r="F9" s="73" t="n">
        <f aca="false">SUM(5pf!D5:D17)</f>
        <v>1812542.2</v>
      </c>
      <c r="G9" s="1" t="str">
        <f aca="false">IF(F9=C9,"+","-")</f>
        <v>+</v>
      </c>
    </row>
    <row r="10" customFormat="false" ht="12.75" hidden="false" customHeight="false" outlineLevel="0" collapsed="false">
      <c r="B10" s="3" t="s">
        <v>41</v>
      </c>
      <c r="C10" s="73" t="n">
        <f aca="false">5pf!D4</f>
        <v>1812542.2</v>
      </c>
      <c r="D10" s="3" t="s">
        <v>96</v>
      </c>
      <c r="E10" s="3" t="s">
        <v>98</v>
      </c>
      <c r="F10" s="73" t="n">
        <f aca="false">SUM(5pf!D18:D23)</f>
        <v>1812542.2</v>
      </c>
      <c r="G10" s="1" t="str">
        <f aca="false">IF(F10=C10,"+","-")</f>
        <v>+</v>
      </c>
    </row>
    <row r="11" customFormat="false" ht="12.75" hidden="false" customHeight="false" outlineLevel="0" collapsed="false">
      <c r="B11" s="3" t="s">
        <v>41</v>
      </c>
      <c r="C11" s="73" t="n">
        <f aca="false">5pf!D4</f>
        <v>1812542.2</v>
      </c>
      <c r="D11" s="3" t="s">
        <v>96</v>
      </c>
      <c r="E11" s="3" t="s">
        <v>99</v>
      </c>
      <c r="F11" s="73" t="n">
        <f aca="false">SUM(5pf!D24:D26)</f>
        <v>1812542.2</v>
      </c>
      <c r="G11" s="1" t="str">
        <f aca="false">IF(F11=C11,"+","-")</f>
        <v>+</v>
      </c>
    </row>
    <row r="12" customFormat="false" ht="12.75" hidden="false" customHeight="false" outlineLevel="0" collapsed="false">
      <c r="B12" s="3" t="s">
        <v>41</v>
      </c>
      <c r="C12" s="73" t="n">
        <f aca="false">5pf!D4</f>
        <v>1812542.2</v>
      </c>
      <c r="D12" s="3" t="s">
        <v>100</v>
      </c>
      <c r="E12" s="3" t="s">
        <v>87</v>
      </c>
      <c r="F12" s="73" t="n">
        <f aca="false">5pf!D27</f>
        <v>438490.4</v>
      </c>
      <c r="G12" s="1" t="str">
        <f aca="false">IF(F12&lt;=C12,"+","-")</f>
        <v>+</v>
      </c>
    </row>
    <row r="13" customFormat="false" ht="12.75" hidden="false" customHeight="false" outlineLevel="0" collapsed="false">
      <c r="B13" s="3" t="s">
        <v>89</v>
      </c>
      <c r="C13" s="73" t="n">
        <f aca="false">5pf!D28</f>
        <v>0</v>
      </c>
      <c r="D13" s="3" t="s">
        <v>96</v>
      </c>
      <c r="E13" s="3" t="s">
        <v>101</v>
      </c>
      <c r="F13" s="73" t="n">
        <f aca="false">'5pf (раб)'!D28</f>
        <v>0</v>
      </c>
      <c r="G13" s="1" t="str">
        <f aca="false">IF(F13=C13,"+","-")</f>
        <v>+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12.19"/>
    <col collapsed="false" customWidth="true" hidden="false" outlineLevel="0" max="2" min="2" style="1" width="10.03"/>
    <col collapsed="false" customWidth="true" hidden="false" outlineLevel="0" max="3" min="3" style="1" width="10.96"/>
    <col collapsed="false" customWidth="true" hidden="false" outlineLevel="0" max="4" min="4" style="1" width="14.2"/>
    <col collapsed="false" customWidth="true" hidden="false" outlineLevel="0" max="5" min="5" style="1" width="12.5"/>
    <col collapsed="false" customWidth="true" hidden="false" outlineLevel="0" max="6" min="6" style="1" width="16.21"/>
    <col collapsed="false" customWidth="true" hidden="false" outlineLevel="0" max="7" min="7" style="1" width="22.54"/>
    <col collapsed="false" customWidth="true" hidden="false" outlineLevel="0" max="8" min="8" style="1" width="8.02"/>
    <col collapsed="false" customWidth="true" hidden="false" outlineLevel="0" max="9" min="9" style="1" width="12.35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false" outlineLevel="0" collapsed="false">
      <c r="A2" s="3"/>
    </row>
    <row r="3" customFormat="false" ht="35.25" hidden="false" customHeight="true" outlineLevel="0" collapsed="false">
      <c r="A3" s="4" t="s">
        <v>103</v>
      </c>
      <c r="B3" s="4"/>
      <c r="C3" s="4"/>
      <c r="D3" s="4"/>
      <c r="E3" s="4"/>
      <c r="F3" s="4"/>
      <c r="G3" s="4"/>
    </row>
    <row r="4" customFormat="false" ht="15.75" hidden="false" customHeight="true" outlineLevel="0" collapsed="false">
      <c r="B4" s="5"/>
      <c r="C4" s="6" t="s">
        <v>2</v>
      </c>
      <c r="D4" s="7" t="s">
        <v>3</v>
      </c>
      <c r="E4" s="7"/>
    </row>
    <row r="5" customFormat="false" ht="16.5" hidden="false" customHeight="true" outlineLevel="0" collapsed="false">
      <c r="A5" s="8"/>
    </row>
    <row r="6" customFormat="false" ht="29.85" hidden="false" customHeight="true" outlineLevel="0" collapsed="false">
      <c r="A6" s="9" t="s">
        <v>4</v>
      </c>
      <c r="B6" s="9"/>
      <c r="C6" s="9"/>
      <c r="D6" s="9"/>
      <c r="E6" s="9"/>
      <c r="F6" s="9" t="s">
        <v>5</v>
      </c>
      <c r="G6" s="10" t="s">
        <v>6</v>
      </c>
      <c r="H6" s="10"/>
      <c r="I6" s="10"/>
    </row>
    <row r="7" customFormat="false" ht="2.25" hidden="true" customHeight="true" outlineLevel="0" collapsed="false">
      <c r="A7" s="11"/>
      <c r="B7" s="12"/>
      <c r="C7" s="12"/>
      <c r="D7" s="12"/>
      <c r="E7" s="13"/>
      <c r="F7" s="14"/>
      <c r="G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3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6" activeCellId="0" sqref="P26"/>
    </sheetView>
  </sheetViews>
  <sheetFormatPr defaultColWidth="9.3320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3"/>
    <col collapsed="false" customWidth="true" hidden="false" outlineLevel="0" max="3" min="3" style="42" width="10.5"/>
    <col collapsed="false" customWidth="true" hidden="false" outlineLevel="0" max="4" min="4" style="43" width="19.16"/>
    <col collapsed="false" customWidth="true" hidden="false" outlineLevel="0" max="5" min="5" style="43" width="20.83"/>
    <col collapsed="false" customWidth="false" hidden="true" outlineLevel="0" max="6" min="6" style="44" width="9.33"/>
    <col collapsed="false" customWidth="false" hidden="true" outlineLevel="0" max="7" min="7" style="45" width="9.33"/>
    <col collapsed="false" customWidth="false" hidden="true" outlineLevel="0" max="9" min="8" style="44" width="9.33"/>
    <col collapsed="false" customWidth="false" hidden="true" outlineLevel="0" max="11" min="10" style="45" width="9.33"/>
    <col collapsed="false" customWidth="false" hidden="false" outlineLevel="0" max="16384" min="12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104</v>
      </c>
      <c r="D2" s="49" t="s">
        <v>36</v>
      </c>
      <c r="E2" s="50" t="s">
        <v>37</v>
      </c>
      <c r="G2" s="52"/>
      <c r="J2" s="52"/>
      <c r="K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G3" s="57"/>
      <c r="J3" s="57"/>
      <c r="K3" s="57"/>
    </row>
    <row r="4" customFormat="false" ht="55.5" hidden="false" customHeight="true" outlineLevel="0" collapsed="false">
      <c r="A4" s="58" t="s">
        <v>40</v>
      </c>
      <c r="B4" s="54" t="s">
        <v>41</v>
      </c>
      <c r="C4" s="74" t="n">
        <v>93144</v>
      </c>
      <c r="D4" s="74" t="n">
        <v>438490.4</v>
      </c>
      <c r="E4" s="74" t="n">
        <v>4707.66</v>
      </c>
      <c r="F4" s="44" t="e">
        <f aca="false">[1]dodatok1!#ref!</f>
        <v>#NAME?</v>
      </c>
      <c r="G4" s="60" t="e">
        <f aca="false">F4-C4</f>
        <v>#NAME?</v>
      </c>
      <c r="H4" s="42" t="n">
        <f aca="false">SUM(C5:C15)</f>
        <v>65140</v>
      </c>
      <c r="I4" s="43" t="n">
        <f aca="false">SUM(D5:D17)</f>
        <v>438490.4</v>
      </c>
      <c r="J4" s="60" t="n">
        <f aca="false">H4-C4</f>
        <v>-28004</v>
      </c>
      <c r="K4" s="61" t="n">
        <f aca="false">I4-D4</f>
        <v>0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74" t="n">
        <v>24</v>
      </c>
      <c r="D5" s="74" t="n">
        <v>16.3</v>
      </c>
      <c r="E5" s="74" t="n">
        <v>677.73</v>
      </c>
      <c r="F5" s="44" t="e">
        <f aca="false">[1]dodatok1!#ref!</f>
        <v>#NAME?</v>
      </c>
      <c r="G5" s="60" t="e">
        <f aca="false">F5-C5</f>
        <v>#NAME?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74" t="n">
        <v>17</v>
      </c>
      <c r="D6" s="74" t="n">
        <v>15.1</v>
      </c>
      <c r="E6" s="74" t="n">
        <v>885.37</v>
      </c>
      <c r="F6" s="44" t="e">
        <f aca="false">[1]dodatok1!#ref!</f>
        <v>#NAME?</v>
      </c>
      <c r="G6" s="60" t="e">
        <f aca="false">F6-C6</f>
        <v>#NAME?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74" t="n">
        <v>15</v>
      </c>
      <c r="D7" s="74" t="n">
        <v>15.7</v>
      </c>
      <c r="E7" s="74" t="n">
        <v>1046.5</v>
      </c>
      <c r="F7" s="44" t="e">
        <f aca="false">[1]dodatok1!#ref!</f>
        <v>#NAME?</v>
      </c>
      <c r="G7" s="60" t="e">
        <f aca="false">F7-C7</f>
        <v>#NAME?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74" t="n">
        <v>46</v>
      </c>
      <c r="D8" s="74" t="n">
        <v>54.2</v>
      </c>
      <c r="E8" s="74" t="n">
        <v>1179.27</v>
      </c>
      <c r="F8" s="44" t="e">
        <f aca="false">[1]dodatok1!#ref!</f>
        <v>#NAME?</v>
      </c>
      <c r="G8" s="60" t="e">
        <f aca="false">F8-C8</f>
        <v>#NAME?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74" t="n">
        <v>3</v>
      </c>
      <c r="D9" s="74" t="n">
        <v>3.8</v>
      </c>
      <c r="E9" s="74" t="n">
        <v>1255.03</v>
      </c>
      <c r="F9" s="44" t="e">
        <f aca="false">[1]dodatok1!#ref!</f>
        <v>#NAME?</v>
      </c>
      <c r="G9" s="60" t="e">
        <f aca="false">F9-C9</f>
        <v>#NAME?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74" t="n">
        <v>58</v>
      </c>
      <c r="D10" s="74" t="n">
        <v>79</v>
      </c>
      <c r="E10" s="74" t="n">
        <v>1362.5</v>
      </c>
      <c r="F10" s="44" t="e">
        <f aca="false">[1]dodatok1!#ref!</f>
        <v>#NAME?</v>
      </c>
      <c r="G10" s="60" t="e">
        <f aca="false">F10-C10</f>
        <v>#NAME?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74" t="n">
        <v>126</v>
      </c>
      <c r="D11" s="74" t="n">
        <v>178.8</v>
      </c>
      <c r="E11" s="74" t="n">
        <v>1419.03</v>
      </c>
      <c r="F11" s="44" t="e">
        <f aca="false">[1]dodatok1!#ref!</f>
        <v>#NAME?</v>
      </c>
      <c r="G11" s="60" t="e">
        <f aca="false">F11-C11</f>
        <v>#NAME?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74" t="n">
        <v>56</v>
      </c>
      <c r="D12" s="74" t="n">
        <v>95.4</v>
      </c>
      <c r="E12" s="74" t="n">
        <v>1703.4</v>
      </c>
      <c r="F12" s="44" t="e">
        <f aca="false">[1]dodatok1!#ref!</f>
        <v>#NAME?</v>
      </c>
      <c r="G12" s="60" t="e">
        <f aca="false">F12-C12</f>
        <v>#NAME?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74" t="n">
        <v>38881</v>
      </c>
      <c r="D13" s="74" t="n">
        <v>108777.1</v>
      </c>
      <c r="E13" s="74" t="n">
        <v>2797.69</v>
      </c>
      <c r="F13" s="44" t="e">
        <f aca="false">[1]dodatok1!#ref!</f>
        <v>#NAME?</v>
      </c>
      <c r="G13" s="60" t="e">
        <f aca="false">F13-C13</f>
        <v>#NAME?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74" t="n">
        <v>14891</v>
      </c>
      <c r="D14" s="74" t="n">
        <v>51613.9</v>
      </c>
      <c r="E14" s="74" t="n">
        <v>3466.12</v>
      </c>
      <c r="F14" s="44" t="e">
        <f aca="false">[1]dodatok1!#ref!</f>
        <v>#NAME?</v>
      </c>
      <c r="G14" s="60" t="e">
        <f aca="false">F14-C14</f>
        <v>#NAME?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74" t="n">
        <v>11023</v>
      </c>
      <c r="D15" s="74" t="n">
        <v>49826.1</v>
      </c>
      <c r="E15" s="74" t="n">
        <v>4520.19</v>
      </c>
      <c r="F15" s="44" t="e">
        <f aca="false">[1]dodatok1!#ref!</f>
        <v>#NAME?</v>
      </c>
      <c r="G15" s="60" t="e">
        <f aca="false">F15-C15</f>
        <v>#NAME?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74" t="n">
        <v>22693</v>
      </c>
      <c r="D16" s="74" t="n">
        <v>154163.7</v>
      </c>
      <c r="E16" s="74" t="n">
        <v>6793.45</v>
      </c>
      <c r="G16" s="60"/>
    </row>
    <row r="17" customFormat="false" ht="12.75" hidden="false" customHeight="true" outlineLevel="0" collapsed="false">
      <c r="A17" s="58" t="s">
        <v>66</v>
      </c>
      <c r="B17" s="62" t="s">
        <v>67</v>
      </c>
      <c r="C17" s="74" t="n">
        <v>5311</v>
      </c>
      <c r="D17" s="74" t="n">
        <v>73651.3</v>
      </c>
      <c r="E17" s="74" t="n">
        <v>13867.69</v>
      </c>
      <c r="F17" s="44" t="e">
        <f aca="false">[1]dodatok1!#ref!</f>
        <v>#NAME?</v>
      </c>
      <c r="G17" s="60" t="e">
        <f aca="false">F17-C17</f>
        <v>#NAME?</v>
      </c>
    </row>
    <row r="18" customFormat="false" ht="45.75" hidden="false" customHeight="true" outlineLevel="0" collapsed="false">
      <c r="A18" s="58" t="s">
        <v>68</v>
      </c>
      <c r="B18" s="62" t="s">
        <v>69</v>
      </c>
      <c r="C18" s="74" t="n">
        <v>61790</v>
      </c>
      <c r="D18" s="74" t="n">
        <v>321289</v>
      </c>
      <c r="E18" s="74" t="n">
        <v>5199.69</v>
      </c>
      <c r="F18" s="42" t="e">
        <f aca="false">#VALUE!</f>
        <v>#VALUE!</v>
      </c>
      <c r="G18" s="60" t="e">
        <f aca="false">F18-C18</f>
        <v>#VALUE!</v>
      </c>
      <c r="H18" s="42" t="n">
        <f aca="false">SUM(C18:C23)</f>
        <v>93144</v>
      </c>
      <c r="I18" s="43" t="n">
        <f aca="false">SUM(D18:D23)</f>
        <v>438490.4</v>
      </c>
      <c r="J18" s="60" t="n">
        <f aca="false">H18-C4</f>
        <v>0</v>
      </c>
      <c r="K18" s="61" t="n">
        <f aca="false">I18-D4</f>
        <v>0</v>
      </c>
    </row>
    <row r="19" customFormat="false" ht="14.25" hidden="false" customHeight="true" outlineLevel="0" collapsed="false">
      <c r="A19" s="58" t="s">
        <v>70</v>
      </c>
      <c r="B19" s="62" t="s">
        <v>71</v>
      </c>
      <c r="C19" s="74" t="n">
        <v>26073</v>
      </c>
      <c r="D19" s="74" t="n">
        <v>97391</v>
      </c>
      <c r="E19" s="74" t="n">
        <v>3735.32</v>
      </c>
      <c r="F19" s="42" t="e">
        <f aca="false">#VALUE!</f>
        <v>#VALUE!</v>
      </c>
      <c r="G19" s="60" t="e">
        <f aca="false">F19-C19</f>
        <v>#VALUE!</v>
      </c>
    </row>
    <row r="20" customFormat="false" ht="14.25" hidden="false" customHeight="true" outlineLevel="0" collapsed="false">
      <c r="A20" s="58" t="s">
        <v>72</v>
      </c>
      <c r="B20" s="62" t="s">
        <v>73</v>
      </c>
      <c r="C20" s="74" t="n">
        <v>2884</v>
      </c>
      <c r="D20" s="74" t="n">
        <v>8889.7</v>
      </c>
      <c r="E20" s="74" t="n">
        <v>3082.42</v>
      </c>
      <c r="F20" s="42" t="e">
        <f aca="false">#VALUE!</f>
        <v>#VALUE!</v>
      </c>
      <c r="G20" s="60" t="e">
        <f aca="false">F20-C20</f>
        <v>#VALUE!</v>
      </c>
    </row>
    <row r="21" customFormat="false" ht="14.25" hidden="false" customHeight="true" outlineLevel="0" collapsed="false">
      <c r="A21" s="58" t="s">
        <v>74</v>
      </c>
      <c r="B21" s="62" t="s">
        <v>75</v>
      </c>
      <c r="C21" s="74" t="n">
        <v>1745</v>
      </c>
      <c r="D21" s="74" t="n">
        <v>8442.8</v>
      </c>
      <c r="E21" s="74" t="n">
        <v>4838.28</v>
      </c>
      <c r="F21" s="42" t="e">
        <f aca="false">#VALUE!</f>
        <v>#VALUE!</v>
      </c>
      <c r="G21" s="60" t="e">
        <f aca="false">F21-C21</f>
        <v>#VALUE!</v>
      </c>
    </row>
    <row r="22" customFormat="false" ht="14.25" hidden="false" customHeight="true" outlineLevel="0" collapsed="false">
      <c r="A22" s="58" t="s">
        <v>76</v>
      </c>
      <c r="B22" s="62" t="s">
        <v>77</v>
      </c>
      <c r="C22" s="74" t="n">
        <v>641</v>
      </c>
      <c r="D22" s="74" t="n">
        <v>1513.4</v>
      </c>
      <c r="E22" s="74" t="n">
        <v>2361.05</v>
      </c>
      <c r="F22" s="42" t="e">
        <f aca="false">#VALUE!</f>
        <v>#VALUE!</v>
      </c>
      <c r="G22" s="60" t="e">
        <f aca="false">F22-C22</f>
        <v>#VALUE!</v>
      </c>
    </row>
    <row r="23" customFormat="false" ht="14.25" hidden="false" customHeight="true" outlineLevel="0" collapsed="false">
      <c r="A23" s="58" t="s">
        <v>78</v>
      </c>
      <c r="B23" s="62" t="s">
        <v>79</v>
      </c>
      <c r="C23" s="74" t="n">
        <v>11</v>
      </c>
      <c r="D23" s="74" t="n">
        <v>964.5</v>
      </c>
      <c r="E23" s="74" t="n">
        <v>87681.84</v>
      </c>
      <c r="F23" s="42" t="e">
        <f aca="false">#VALUE!</f>
        <v>#VALUE!</v>
      </c>
      <c r="G23" s="60" t="e">
        <f aca="false">F23-C23</f>
        <v>#VALUE!</v>
      </c>
    </row>
    <row r="24" customFormat="false" ht="42.75" hidden="false" customHeight="true" outlineLevel="0" collapsed="false">
      <c r="A24" s="58" t="s">
        <v>80</v>
      </c>
      <c r="B24" s="62" t="s">
        <v>81</v>
      </c>
      <c r="C24" s="74" t="n">
        <v>375</v>
      </c>
      <c r="D24" s="74" t="n">
        <v>524.8</v>
      </c>
      <c r="E24" s="74" t="n">
        <v>1399.4</v>
      </c>
      <c r="F24" s="42" t="e">
        <f aca="false">#VALUE!</f>
        <v>#VALUE!</v>
      </c>
      <c r="G24" s="60" t="e">
        <f aca="false">F24-C24</f>
        <v>#VALUE!</v>
      </c>
      <c r="H24" s="42" t="n">
        <f aca="false">SUM(C24:C26)</f>
        <v>93144</v>
      </c>
      <c r="I24" s="43" t="n">
        <f aca="false">SUM(D24:D26)</f>
        <v>438490.4</v>
      </c>
      <c r="J24" s="60" t="n">
        <f aca="false">H24-C4</f>
        <v>0</v>
      </c>
      <c r="K24" s="61" t="n">
        <f aca="false">I24-D4</f>
        <v>0</v>
      </c>
    </row>
    <row r="25" customFormat="false" ht="11.25" hidden="false" customHeight="true" outlineLevel="0" collapsed="false">
      <c r="A25" s="58" t="s">
        <v>82</v>
      </c>
      <c r="B25" s="62" t="s">
        <v>83</v>
      </c>
      <c r="C25" s="74" t="n">
        <v>10131</v>
      </c>
      <c r="D25" s="74" t="n">
        <v>23919.3</v>
      </c>
      <c r="E25" s="74" t="n">
        <v>2361</v>
      </c>
      <c r="F25" s="42" t="e">
        <f aca="false">#VALUE!</f>
        <v>#VALUE!</v>
      </c>
      <c r="G25" s="60" t="e">
        <f aca="false">F25-C25</f>
        <v>#VALUE!</v>
      </c>
    </row>
    <row r="26" customFormat="false" ht="11.25" hidden="false" customHeight="true" outlineLevel="0" collapsed="false">
      <c r="A26" s="58" t="s">
        <v>84</v>
      </c>
      <c r="B26" s="62" t="s">
        <v>85</v>
      </c>
      <c r="C26" s="74" t="n">
        <v>82638</v>
      </c>
      <c r="D26" s="74" t="n">
        <v>414046.3</v>
      </c>
      <c r="E26" s="74" t="n">
        <v>5010.36</v>
      </c>
      <c r="F26" s="42" t="e">
        <f aca="false">#VALUE!</f>
        <v>#VALUE!</v>
      </c>
      <c r="G26" s="60" t="e">
        <f aca="false">F26-C26</f>
        <v>#VALUE!</v>
      </c>
    </row>
    <row r="27" s="65" customFormat="true" ht="22.5" hidden="false" customHeight="true" outlineLevel="0" collapsed="false">
      <c r="A27" s="58" t="s">
        <v>105</v>
      </c>
      <c r="B27" s="62" t="s">
        <v>87</v>
      </c>
      <c r="C27" s="63" t="n">
        <v>0</v>
      </c>
      <c r="D27" s="64" t="n">
        <v>0</v>
      </c>
      <c r="E27" s="64" t="n">
        <v>0</v>
      </c>
      <c r="F27" s="75"/>
      <c r="G27" s="75"/>
    </row>
    <row r="28" customFormat="false" ht="22.5" hidden="false" customHeight="true" outlineLevel="0" collapsed="false">
      <c r="A28" s="58" t="s">
        <v>88</v>
      </c>
      <c r="B28" s="62" t="s">
        <v>89</v>
      </c>
      <c r="C28" s="63" t="n">
        <v>0</v>
      </c>
      <c r="D28" s="64" t="n">
        <v>0</v>
      </c>
      <c r="E28" s="64" t="n">
        <v>0</v>
      </c>
    </row>
    <row r="29" s="65" customFormat="true" ht="6.75" hidden="false" customHeight="true" outlineLevel="0" collapsed="false">
      <c r="A29" s="66"/>
      <c r="B29" s="67"/>
      <c r="C29" s="68"/>
      <c r="D29" s="69"/>
      <c r="E29" s="69"/>
    </row>
    <row r="30" s="44" customFormat="true" ht="11.25" hidden="false" customHeight="true" outlineLevel="0" collapsed="false">
      <c r="A30" s="70" t="s">
        <v>90</v>
      </c>
      <c r="B30" s="70"/>
      <c r="C30" s="70"/>
      <c r="D30" s="70"/>
      <c r="E30" s="70"/>
      <c r="H30" s="45"/>
      <c r="I30" s="45"/>
    </row>
    <row r="31" s="44" customFormat="true" ht="11.25" hidden="false" customHeight="true" outlineLevel="0" collapsed="false">
      <c r="A31" s="70"/>
      <c r="B31" s="70"/>
      <c r="C31" s="70"/>
      <c r="D31" s="70"/>
      <c r="E31" s="70"/>
      <c r="H31" s="45"/>
      <c r="I31" s="45"/>
    </row>
    <row r="32" customFormat="false" ht="40.5" hidden="false" customHeight="true" outlineLevel="0" collapsed="false">
      <c r="A32" s="71" t="s">
        <v>91</v>
      </c>
      <c r="B32" s="71"/>
      <c r="C32" s="71"/>
      <c r="D32" s="71" t="s">
        <v>92</v>
      </c>
      <c r="E32" s="71"/>
      <c r="F32" s="71"/>
      <c r="G32" s="71"/>
    </row>
    <row r="34" customFormat="false" ht="22.5" hidden="false" customHeight="true" outlineLevel="0" collapsed="false">
      <c r="A34" s="71" t="s">
        <v>93</v>
      </c>
      <c r="B34" s="71"/>
      <c r="C34" s="71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11023622047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2" activeCellId="0" sqref="R22"/>
    </sheetView>
  </sheetViews>
  <sheetFormatPr defaultColWidth="9.33203125" defaultRowHeight="12.75" zeroHeight="false" outlineLevelRow="0" outlineLevelCol="0"/>
  <sheetData>
    <row r="2" customFormat="false" ht="12.75" hidden="false" customHeight="false" outlineLevel="0" collapsed="false">
      <c r="B2" s="3" t="s">
        <v>94</v>
      </c>
      <c r="G2" s="3" t="s">
        <v>95</v>
      </c>
    </row>
    <row r="3" customFormat="false" ht="12.75" hidden="false" customHeight="false" outlineLevel="0" collapsed="false">
      <c r="B3" s="3" t="s">
        <v>41</v>
      </c>
      <c r="C3" s="72" t="n">
        <f aca="false">'5pf (раб)'!C4</f>
        <v>93144</v>
      </c>
      <c r="D3" s="3" t="s">
        <v>96</v>
      </c>
      <c r="E3" s="3" t="s">
        <v>97</v>
      </c>
      <c r="F3" s="72" t="n">
        <f aca="false">SUM('5pf (раб)'!C5:C17)</f>
        <v>93144</v>
      </c>
      <c r="G3" s="1" t="str">
        <f aca="false">IF(F3=C3,"+","-")</f>
        <v>+</v>
      </c>
    </row>
    <row r="4" customFormat="false" ht="12.75" hidden="false" customHeight="false" outlineLevel="0" collapsed="false">
      <c r="B4" s="3" t="s">
        <v>41</v>
      </c>
      <c r="C4" s="72" t="n">
        <f aca="false">'5pf (раб)'!C4</f>
        <v>93144</v>
      </c>
      <c r="D4" s="3" t="s">
        <v>96</v>
      </c>
      <c r="E4" s="3" t="s">
        <v>98</v>
      </c>
      <c r="F4" s="72" t="n">
        <f aca="false">SUM('5pf (раб)'!C18:C23)</f>
        <v>93144</v>
      </c>
      <c r="G4" s="1" t="str">
        <f aca="false">IF(F4=C4,"+","-")</f>
        <v>+</v>
      </c>
    </row>
    <row r="5" customFormat="false" ht="12.75" hidden="false" customHeight="false" outlineLevel="0" collapsed="false">
      <c r="B5" s="3" t="s">
        <v>41</v>
      </c>
      <c r="C5" s="72" t="n">
        <f aca="false">'5pf (раб)'!C4</f>
        <v>93144</v>
      </c>
      <c r="D5" s="3" t="s">
        <v>96</v>
      </c>
      <c r="E5" s="3" t="s">
        <v>99</v>
      </c>
      <c r="F5" s="72" t="n">
        <f aca="false">SUM('5pf (раб)'!C24:C26)</f>
        <v>93144</v>
      </c>
      <c r="G5" s="1" t="str">
        <f aca="false">IF(F5=C5,"+","-")</f>
        <v>+</v>
      </c>
    </row>
    <row r="6" customFormat="false" ht="12.75" hidden="false" customHeight="false" outlineLevel="0" collapsed="false">
      <c r="B6" s="3" t="s">
        <v>41</v>
      </c>
      <c r="C6" s="72" t="n">
        <f aca="false">'5pf (раб)'!C4</f>
        <v>93144</v>
      </c>
      <c r="D6" s="3" t="s">
        <v>100</v>
      </c>
      <c r="E6" s="3" t="s">
        <v>87</v>
      </c>
      <c r="F6" s="72" t="n">
        <f aca="false">'5pf (раб)'!C27</f>
        <v>0</v>
      </c>
      <c r="G6" s="1" t="str">
        <f aca="false">IF(F6&lt;=C6,"+","-")</f>
        <v>+</v>
      </c>
    </row>
    <row r="8" customFormat="false" ht="12.75" hidden="false" customHeight="false" outlineLevel="0" collapsed="false">
      <c r="B8" s="3" t="s">
        <v>102</v>
      </c>
    </row>
    <row r="9" customFormat="false" ht="12.75" hidden="false" customHeight="false" outlineLevel="0" collapsed="false">
      <c r="B9" s="3" t="s">
        <v>41</v>
      </c>
      <c r="C9" s="73" t="n">
        <f aca="false">'5pf (раб)'!D4</f>
        <v>438490.4</v>
      </c>
      <c r="D9" s="3" t="s">
        <v>96</v>
      </c>
      <c r="E9" s="3" t="s">
        <v>97</v>
      </c>
      <c r="F9" s="73" t="n">
        <f aca="false">SUM('5pf (раб)'!D5:D17)</f>
        <v>438490.4</v>
      </c>
      <c r="G9" s="1" t="str">
        <f aca="false">IF(F9=C9,"+","-")</f>
        <v>+</v>
      </c>
    </row>
    <row r="10" customFormat="false" ht="12.75" hidden="false" customHeight="false" outlineLevel="0" collapsed="false">
      <c r="B10" s="3" t="s">
        <v>41</v>
      </c>
      <c r="C10" s="73" t="n">
        <f aca="false">'5pf (раб)'!D4</f>
        <v>438490.4</v>
      </c>
      <c r="D10" s="3" t="s">
        <v>96</v>
      </c>
      <c r="E10" s="3" t="s">
        <v>98</v>
      </c>
      <c r="F10" s="73" t="n">
        <f aca="false">SUM('5pf (раб)'!D18:D23)</f>
        <v>438490.4</v>
      </c>
      <c r="G10" s="1" t="str">
        <f aca="false">IF(F10=C10,"+","-")</f>
        <v>+</v>
      </c>
    </row>
    <row r="11" customFormat="false" ht="12.75" hidden="false" customHeight="false" outlineLevel="0" collapsed="false">
      <c r="B11" s="3" t="s">
        <v>41</v>
      </c>
      <c r="C11" s="73" t="n">
        <f aca="false">'5pf (раб)'!D4</f>
        <v>438490.4</v>
      </c>
      <c r="D11" s="3" t="s">
        <v>96</v>
      </c>
      <c r="E11" s="3" t="s">
        <v>99</v>
      </c>
      <c r="F11" s="73" t="n">
        <f aca="false">SUM('5pf (раб)'!D24:D26)</f>
        <v>438490.4</v>
      </c>
      <c r="G11" s="1" t="str">
        <f aca="false">IF(F11=C11,"+","-")</f>
        <v>+</v>
      </c>
    </row>
    <row r="12" customFormat="false" ht="12.75" hidden="false" customHeight="false" outlineLevel="0" collapsed="false">
      <c r="B12" s="3" t="s">
        <v>41</v>
      </c>
      <c r="C12" s="73" t="n">
        <f aca="false">'5pf (раб)'!D4</f>
        <v>438490.4</v>
      </c>
      <c r="D12" s="3" t="s">
        <v>100</v>
      </c>
      <c r="E12" s="3" t="s">
        <v>87</v>
      </c>
      <c r="F12" s="73" t="n">
        <f aca="false">'5pf (раб)'!D27</f>
        <v>0</v>
      </c>
      <c r="G12" s="1" t="str">
        <f aca="false">IF(F12&lt;=C12,"+","-")</f>
        <v>+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2024-10-03T12:20:53Z</dcterms:created>
  <dc:creator>Пилявець Алла Степанівна</dc:creator>
  <dc:description/>
  <dc:language>uk-UA</dc:language>
  <cp:lastModifiedBy/>
  <cp:lastPrinted>2024-10-07T08:44:07Z</cp:lastPrinted>
  <dcterms:modified xsi:type="dcterms:W3CDTF">2024-10-07T08:44:11Z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