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20250116 Для оприлюднення\"/>
    </mc:Choice>
  </mc:AlternateContent>
  <bookViews>
    <workbookView xWindow="0" yWindow="0" windowWidth="28800" windowHeight="12435" tabRatio="500" activeTab="4"/>
  </bookViews>
  <sheets>
    <sheet name="5pf_titul" sheetId="1" r:id="rId1"/>
    <sheet name="5pf" sheetId="2" r:id="rId2"/>
    <sheet name="5pf Контроль" sheetId="3" r:id="rId3"/>
    <sheet name="5pf_titul (раб)" sheetId="4" r:id="rId4"/>
    <sheet name="5pf (раб)" sheetId="5" r:id="rId5"/>
    <sheet name="5pf (раб) Контроль" sheetId="6" r:id="rId6"/>
  </sheets>
  <externalReferences>
    <externalReference r:id="rId7"/>
  </externalReferences>
  <definedNames>
    <definedName name="_xlnm.Print_Titles" localSheetId="1">'5pf'!$3:$3</definedName>
  </definedName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6" l="1"/>
  <c r="G12" i="6" s="1"/>
  <c r="C12" i="6"/>
  <c r="G11" i="6"/>
  <c r="F11" i="6"/>
  <c r="C11" i="6"/>
  <c r="F10" i="6"/>
  <c r="G10" i="6" s="1"/>
  <c r="C10" i="6"/>
  <c r="F9" i="6"/>
  <c r="G9" i="6" s="1"/>
  <c r="C9" i="6"/>
  <c r="G6" i="6"/>
  <c r="F6" i="6"/>
  <c r="C6" i="6"/>
  <c r="G5" i="6"/>
  <c r="F5" i="6"/>
  <c r="C5" i="6"/>
  <c r="F4" i="6"/>
  <c r="G4" i="6" s="1"/>
  <c r="C4" i="6"/>
  <c r="F3" i="6"/>
  <c r="G3" i="6" s="1"/>
  <c r="C3" i="6"/>
  <c r="G26" i="5"/>
  <c r="G25" i="5"/>
  <c r="J24" i="5"/>
  <c r="I24" i="5"/>
  <c r="K24" i="5" s="1"/>
  <c r="H24" i="5"/>
  <c r="G24" i="5"/>
  <c r="G23" i="5"/>
  <c r="G22" i="5"/>
  <c r="G21" i="5"/>
  <c r="G20" i="5"/>
  <c r="G19" i="5"/>
  <c r="K18" i="5"/>
  <c r="I18" i="5"/>
  <c r="H18" i="5"/>
  <c r="J18" i="5" s="1"/>
  <c r="G18" i="5"/>
  <c r="F17" i="5"/>
  <c r="G17" i="5" s="1"/>
  <c r="G15" i="5"/>
  <c r="F15" i="5"/>
  <c r="F14" i="5"/>
  <c r="G14" i="5" s="1"/>
  <c r="G13" i="5"/>
  <c r="F13" i="5"/>
  <c r="F12" i="5"/>
  <c r="G12" i="5" s="1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I4" i="5"/>
  <c r="K4" i="5" s="1"/>
  <c r="H4" i="5"/>
  <c r="J4" i="5" s="1"/>
  <c r="G4" i="5"/>
  <c r="F4" i="5"/>
  <c r="G13" i="3"/>
  <c r="F13" i="3"/>
  <c r="C13" i="3"/>
  <c r="F12" i="3"/>
  <c r="G12" i="3" s="1"/>
  <c r="C12" i="3"/>
  <c r="F11" i="3"/>
  <c r="C11" i="3"/>
  <c r="G11" i="3" s="1"/>
  <c r="G10" i="3"/>
  <c r="F10" i="3"/>
  <c r="C10" i="3"/>
  <c r="F9" i="3"/>
  <c r="G9" i="3" s="1"/>
  <c r="C9" i="3"/>
  <c r="F7" i="3"/>
  <c r="G7" i="3" s="1"/>
  <c r="C7" i="3"/>
  <c r="F6" i="3"/>
  <c r="C6" i="3"/>
  <c r="G6" i="3" s="1"/>
  <c r="G5" i="3"/>
  <c r="F5" i="3"/>
  <c r="C5" i="3"/>
  <c r="F4" i="3"/>
  <c r="G4" i="3" s="1"/>
  <c r="C4" i="3"/>
  <c r="F3" i="3"/>
  <c r="G3" i="3" s="1"/>
  <c r="C3" i="3"/>
  <c r="G24" i="2"/>
  <c r="I24" i="2" s="1"/>
  <c r="F24" i="2"/>
  <c r="H24" i="2" s="1"/>
  <c r="G18" i="2"/>
  <c r="I18" i="2" s="1"/>
  <c r="F18" i="2"/>
  <c r="H18" i="2" s="1"/>
  <c r="G4" i="2"/>
  <c r="I4" i="2" s="1"/>
  <c r="F4" i="2"/>
  <c r="H4" i="2" s="1"/>
</calcChain>
</file>

<file path=xl/sharedStrings.xml><?xml version="1.0" encoding="utf-8"?>
<sst xmlns="http://schemas.openxmlformats.org/spreadsheetml/2006/main" count="248" uniqueCount="106">
  <si>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</si>
  <si>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</si>
  <si>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</si>
  <si>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01.01.2025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</si>
  <si>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</si>
  <si>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</si>
  <si>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</si>
  <si>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</si>
  <si>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</si>
  <si>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</si>
  <si>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</si>
  <si>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</si>
  <si>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</si>
  <si>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</si>
  <si>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</si>
  <si>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</si>
  <si>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</si>
  <si>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</si>
  <si>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</si>
  <si>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</si>
  <si>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</si>
  <si>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Вінницькій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</si>
  <si>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</si>
  <si>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</si>
  <si>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</si>
  <si>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</si>
  <si>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</si>
  <si>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</si>
  <si>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</si>
  <si>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</si>
  <si>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</si>
  <si>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</si>
  <si>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</si>
  <si>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</si>
  <si>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</si>
  <si>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</si>
  <si>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(тис.грн.)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</si>
  <si>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</si>
  <si>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</si>
  <si>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</si>
  <si>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</si>
  <si>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</si>
  <si>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</si>
  <si>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</si>
  <si>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</si>
  <si>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</si>
  <si>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</si>
  <si>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</si>
  <si>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</si>
  <si>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</si>
  <si>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</si>
  <si>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</si>
  <si>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</si>
  <si>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</si>
  <si>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</si>
  <si>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</si>
  <si>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</si>
  <si>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</si>
  <si>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</si>
  <si>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</si>
  <si>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</si>
  <si>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</si>
  <si>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</si>
  <si>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</si>
  <si>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</si>
  <si>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</si>
  <si>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</si>
  <si>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</si>
  <si>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</si>
  <si>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</si>
  <si>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</si>
  <si>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</si>
  <si>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</si>
  <si>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</si>
  <si>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</si>
  <si>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</si>
  <si>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</si>
  <si>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</si>
  <si>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</si>
  <si>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</si>
  <si>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</si>
  <si>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</si>
  <si>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</si>
  <si>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</si>
  <si>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</si>
  <si>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</si>
  <si>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</si>
  <si>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</si>
  <si>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</si>
  <si>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</si>
  <si>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</si>
  <si>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_________________________________
(прізвище, номер телефону)</t>
  </si>
  <si>
    <t>Керівник _________________________
(підпис) (прізвище, ініціали)</t>
  </si>
  <si>
    <t>"___" __________________ 20     р.</t>
  </si>
  <si>
    <t>Чисельність</t>
  </si>
  <si>
    <t>Результат</t>
  </si>
  <si>
    <t>=</t>
  </si>
  <si>
    <t>02-14</t>
  </si>
  <si>
    <t>15-20</t>
  </si>
  <si>
    <t>21-23</t>
  </si>
  <si>
    <t>&lt;=</t>
  </si>
  <si>
    <t>25(Раб)</t>
  </si>
  <si>
    <t>Сума</t>
  </si>
  <si>
    <t>ЗВІТ
про розподіл працюючих пенсіонерів за розмірами призначених місячних пенсій</t>
  </si>
  <si>
    <r>
      <rPr>
        <sz val="8"/>
        <rFont val="Times New Roman"/>
        <charset val="204"/>
      </rPr>
      <t xml:space="preserve">Чисельність </t>
    </r>
    <r>
      <rPr>
        <b/>
        <u/>
        <sz val="8"/>
        <rFont val="Times New Roman"/>
        <charset val="204"/>
      </rPr>
      <t>працюючих</t>
    </r>
    <r>
      <rPr>
        <sz val="8"/>
        <rFont val="Times New Roman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</si>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</sst>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Times New Roman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charset val="204"/>
    </font>
    <font>
      <sz val="8"/>
      <color rgb="FFFF0000"/>
      <name val="Times New Roman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8"/>
      <name val="Times New Roman"/>
      <charset val="204"/>
    </font>
    <font>
      <sz val="10"/>
      <name val="Times New Roman"/>
      <charset val="204"/>
    </font>
  </fonts>
  <fills count="15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CE6F2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3" borderId="0" applyBorder="0" applyProtection="0"/>
    <xf numFmtId="0" fontId="1" fillId="0" borderId="0"/>
    <xf numFmtId="0" fontId="11" fillId="14" borderId="1" applyProtection="0"/>
  </cellStyleXfs>
  <cellXfs count="78">
    <xf numFmtId="0" fontId="0" fillId="0" borderId="0" xfId="0"/>
    <xf numFmtId="0" fontId="3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0" xfId="0" applyAlignme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Protection="1"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1" fontId="3" fillId="0" borderId="7" xfId="0" applyNumberFormat="1" applyFont="1" applyBorder="1" applyAlignment="1" applyProtection="1">
      <alignment horizontal="right" vertical="top" wrapText="1"/>
      <protection locked="0"/>
    </xf>
    <xf numFmtId="1" fontId="3" fillId="0" borderId="6" xfId="0" applyNumberFormat="1" applyFont="1" applyBorder="1" applyAlignment="1" applyProtection="1">
      <alignment horizontal="right" vertical="top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1" fontId="3" fillId="0" borderId="6" xfId="0" applyNumberFormat="1" applyFont="1" applyBorder="1" applyAlignment="1" applyProtection="1">
      <alignment horizontal="left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center"/>
    </xf>
    <xf numFmtId="3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7" fillId="0" borderId="0" xfId="0" applyFont="1"/>
    <xf numFmtId="49" fontId="6" fillId="0" borderId="1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top" wrapText="1"/>
    </xf>
    <xf numFmtId="3" fontId="6" fillId="0" borderId="12" xfId="0" applyNumberFormat="1" applyFont="1" applyBorder="1" applyAlignment="1">
      <alignment horizontal="center" vertical="top" wrapText="1"/>
    </xf>
    <xf numFmtId="4" fontId="6" fillId="0" borderId="13" xfId="0" applyNumberFormat="1" applyFont="1" applyBorder="1" applyAlignment="1">
      <alignment horizontal="center" vertical="top" wrapText="1"/>
    </xf>
    <xf numFmtId="4" fontId="6" fillId="0" borderId="12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6" fillId="0" borderId="12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6" fillId="0" borderId="0" xfId="0" applyNumberFormat="1" applyFont="1"/>
    <xf numFmtId="1" fontId="7" fillId="0" borderId="0" xfId="0" applyNumberFormat="1" applyFont="1"/>
    <xf numFmtId="49" fontId="6" fillId="0" borderId="12" xfId="0" applyNumberFormat="1" applyFont="1" applyBorder="1" applyAlignment="1">
      <alignment wrapText="1"/>
    </xf>
    <xf numFmtId="0" fontId="8" fillId="0" borderId="12" xfId="13" applyFont="1" applyBorder="1" applyAlignment="1">
      <alignment horizontal="right" vertical="center" wrapText="1"/>
    </xf>
    <xf numFmtId="2" fontId="8" fillId="0" borderId="12" xfId="13" applyNumberFormat="1" applyFont="1" applyBorder="1" applyAlignment="1">
      <alignment horizontal="right" vertical="center" wrapText="1"/>
    </xf>
    <xf numFmtId="3" fontId="7" fillId="0" borderId="0" xfId="0" applyNumberFormat="1" applyFont="1"/>
    <xf numFmtId="4" fontId="7" fillId="0" borderId="0" xfId="0" applyNumberFormat="1" applyFont="1"/>
    <xf numFmtId="49" fontId="9" fillId="0" borderId="12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right"/>
    </xf>
    <xf numFmtId="2" fontId="9" fillId="0" borderId="12" xfId="0" applyNumberFormat="1" applyFont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0" fontId="9" fillId="0" borderId="0" xfId="0" applyFont="1"/>
    <xf numFmtId="49" fontId="6" fillId="0" borderId="14" xfId="0" applyNumberFormat="1" applyFont="1" applyBorder="1" applyAlignment="1">
      <alignment wrapText="1"/>
    </xf>
    <xf numFmtId="49" fontId="9" fillId="0" borderId="14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0" fontId="0" fillId="0" borderId="0" xfId="0"/>
    <xf numFmtId="0" fontId="2" fillId="0" borderId="0" xfId="0" applyFont="1" applyAlignment="1">
      <alignment horizontal="center" vertical="top" wrapText="1"/>
    </xf>
    <xf numFmtId="3" fontId="9" fillId="0" borderId="0" xfId="0" applyNumberFormat="1" applyFont="1"/>
    <xf numFmtId="0" fontId="2" fillId="0" borderId="9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Protection="1">
      <protection locked="0"/>
    </xf>
    <xf numFmtId="0" fontId="9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</cellXfs>
  <cellStyles count="1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Обычный" xfId="0" builtinId="0"/>
    <cellStyle name="Обычный 2" xfId="13"/>
    <cellStyle name="Примечание 2" xfId="14"/>
  </cellStyles>
  <dxfs count="0"/>
  <tableStyles count="0" defaultTableStyle="TableStyleMedium2" defaultPivotStyle="PivotStyleLight16"/>
  <colors>
    <indexedColors>
      <rgbColor rgb="FF000000"/>
      <rgbColor rgb="FFEBF1D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F2DCDB"/>
      <rgbColor rgb="FF993366"/>
      <rgbColor rgb="FFFFFFCC"/>
      <rgbColor rgb="FFDBEEF4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DEADA"/>
      <rgbColor rgb="FFB7DEE8"/>
      <rgbColor rgb="FFE6B9B8"/>
      <rgbColor rgb="FFE6E0EC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5pf%20(rab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pf (rab)"/>
      <sheetName val="dodatok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L24" sqref="L24"/>
    </sheetView>
  </sheetViews>
  <sheetFormatPr defaultColWidth="9.33203125" defaultRowHeight="12.75" x14ac:dyDescent="0.2"/>
  <cols>
    <col min="1" max="1" width="10.5" customWidth="1"/>
    <col min="2" max="2" width="9" customWidth="1"/>
    <col min="3" max="3" width="10.83203125" customWidth="1"/>
    <col min="4" max="4" width="12.33203125" customWidth="1"/>
    <col min="5" max="5" width="10.1640625" customWidth="1"/>
    <col min="6" max="6" width="15.6640625" customWidth="1"/>
    <col min="7" max="7" width="15.5" customWidth="1"/>
    <col min="8" max="8" width="5.33203125" customWidth="1"/>
    <col min="9" max="9" width="7.1640625" customWidth="1"/>
  </cols>
  <sheetData>
    <row r="1" spans="1:9" x14ac:dyDescent="0.2">
      <c r="A1" s="14" t="s">
        <v>0</v>
      </c>
      <c r="B1" s="14"/>
      <c r="C1" s="14"/>
      <c r="D1" s="14"/>
      <c r="E1" s="14"/>
      <c r="F1" s="14"/>
      <c r="G1" s="14"/>
    </row>
    <row r="2" spans="1:9" ht="9" customHeight="1" x14ac:dyDescent="0.2">
      <c r="A2" s="15"/>
    </row>
    <row r="3" spans="1:9" ht="28.35" customHeight="1" x14ac:dyDescent="0.25">
      <c r="A3" s="13" t="s">
        <v>1</v>
      </c>
      <c r="B3" s="13"/>
      <c r="C3" s="13"/>
      <c r="D3" s="13"/>
      <c r="E3" s="13"/>
      <c r="F3" s="13"/>
      <c r="G3" s="13"/>
    </row>
    <row r="4" spans="1:9" ht="15.75" customHeight="1" x14ac:dyDescent="0.25">
      <c r="B4" s="16"/>
      <c r="C4" s="17" t="s">
        <v>2</v>
      </c>
      <c r="D4" s="12" t="s">
        <v>3</v>
      </c>
      <c r="E4" s="12"/>
    </row>
    <row r="5" spans="1:9" ht="11.1" customHeight="1" x14ac:dyDescent="0.25">
      <c r="A5" s="18"/>
    </row>
    <row r="6" spans="1:9" ht="26.1" customHeight="1" x14ac:dyDescent="0.2">
      <c r="A6" s="11" t="s">
        <v>4</v>
      </c>
      <c r="B6" s="11"/>
      <c r="C6" s="11"/>
      <c r="D6" s="11"/>
      <c r="E6" s="11"/>
      <c r="F6" s="19" t="s">
        <v>5</v>
      </c>
      <c r="G6" s="10" t="s">
        <v>6</v>
      </c>
      <c r="H6" s="10"/>
      <c r="I6" s="10"/>
    </row>
    <row r="7" spans="1:9" ht="2.25" hidden="1" customHeight="1" x14ac:dyDescent="0.2">
      <c r="A7" s="20"/>
      <c r="B7" s="21"/>
      <c r="C7" s="21"/>
      <c r="D7" s="21"/>
      <c r="E7" s="22"/>
      <c r="F7" s="23"/>
      <c r="G7" s="24"/>
      <c r="H7" s="25"/>
      <c r="I7" s="25"/>
    </row>
    <row r="8" spans="1:9" ht="24.6" customHeight="1" x14ac:dyDescent="0.2">
      <c r="A8" s="9" t="s">
        <v>7</v>
      </c>
      <c r="B8" s="9"/>
      <c r="C8" s="9"/>
      <c r="D8" s="9"/>
      <c r="E8" s="9"/>
      <c r="F8" s="26"/>
      <c r="G8" s="8" t="s">
        <v>8</v>
      </c>
      <c r="H8" s="8"/>
      <c r="I8" s="8"/>
    </row>
    <row r="9" spans="1:9" ht="34.35" customHeight="1" x14ac:dyDescent="0.2">
      <c r="A9" s="7" t="s">
        <v>9</v>
      </c>
      <c r="B9" s="7"/>
      <c r="C9" s="7"/>
      <c r="D9" s="7"/>
      <c r="E9" s="7"/>
      <c r="F9" s="6" t="s">
        <v>10</v>
      </c>
      <c r="G9" s="8"/>
      <c r="H9" s="8"/>
      <c r="I9" s="8"/>
    </row>
    <row r="10" spans="1:9" ht="16.350000000000001" customHeight="1" x14ac:dyDescent="0.2">
      <c r="A10" s="5" t="s">
        <v>11</v>
      </c>
      <c r="B10" s="5"/>
      <c r="C10" s="5"/>
      <c r="D10" s="5"/>
      <c r="E10" s="5"/>
      <c r="F10" s="6"/>
      <c r="G10" s="8"/>
      <c r="H10" s="8"/>
      <c r="I10" s="8"/>
    </row>
    <row r="11" spans="1:9" ht="35.1" customHeight="1" x14ac:dyDescent="0.2">
      <c r="A11" s="9" t="s">
        <v>12</v>
      </c>
      <c r="B11" s="9"/>
      <c r="C11" s="9"/>
      <c r="D11" s="9"/>
      <c r="E11" s="9"/>
      <c r="F11" s="27"/>
      <c r="G11" s="8"/>
      <c r="H11" s="8"/>
      <c r="I11" s="8"/>
    </row>
    <row r="12" spans="1:9" ht="13.5" customHeight="1" x14ac:dyDescent="0.2">
      <c r="A12" s="4" t="s">
        <v>13</v>
      </c>
      <c r="B12" s="4"/>
      <c r="C12" s="4"/>
      <c r="D12" s="4"/>
      <c r="E12" s="4"/>
      <c r="F12" s="6" t="s">
        <v>14</v>
      </c>
      <c r="G12" s="28"/>
    </row>
    <row r="13" spans="1:9" ht="44.85" customHeight="1" x14ac:dyDescent="0.2">
      <c r="A13" s="3" t="s">
        <v>15</v>
      </c>
      <c r="B13" s="3"/>
      <c r="C13" s="3"/>
      <c r="D13" s="3"/>
      <c r="E13" s="3"/>
      <c r="F13" s="6"/>
      <c r="G13" s="28"/>
      <c r="H13" s="2" t="s">
        <v>16</v>
      </c>
      <c r="I13" s="2"/>
    </row>
    <row r="14" spans="1:9" ht="23.1" customHeight="1" x14ac:dyDescent="0.2">
      <c r="A14" s="9" t="s">
        <v>17</v>
      </c>
      <c r="B14" s="9"/>
      <c r="C14" s="9"/>
      <c r="D14" s="9"/>
      <c r="E14" s="9"/>
      <c r="F14" s="1" t="s">
        <v>18</v>
      </c>
      <c r="G14" s="28"/>
    </row>
    <row r="15" spans="1:9" ht="12.75" customHeight="1" x14ac:dyDescent="0.2">
      <c r="A15" s="3" t="s">
        <v>19</v>
      </c>
      <c r="B15" s="3"/>
      <c r="C15" s="3"/>
      <c r="D15" s="3"/>
      <c r="E15" s="3"/>
      <c r="F15" s="1"/>
      <c r="G15" s="28"/>
    </row>
    <row r="16" spans="1:9" ht="11.1" customHeight="1" x14ac:dyDescent="0.2">
      <c r="A16" s="15"/>
    </row>
    <row r="17" spans="1:9" s="29" customFormat="1" ht="13.5" customHeight="1" x14ac:dyDescent="0.2">
      <c r="A17" s="71" t="s">
        <v>20</v>
      </c>
      <c r="B17" s="71"/>
      <c r="C17" s="71"/>
      <c r="D17" s="71"/>
      <c r="E17" s="71"/>
      <c r="F17" s="71"/>
      <c r="G17" s="71"/>
      <c r="H17" s="71"/>
      <c r="I17" s="71"/>
    </row>
    <row r="18" spans="1:9" s="29" customFormat="1" ht="14.25" customHeight="1" x14ac:dyDescent="0.2">
      <c r="A18" s="72" t="s">
        <v>21</v>
      </c>
      <c r="B18" s="72"/>
      <c r="C18" s="72"/>
      <c r="D18" s="72"/>
      <c r="E18" s="72"/>
      <c r="F18" s="72"/>
      <c r="G18" s="72"/>
      <c r="H18" s="72"/>
      <c r="I18" s="72"/>
    </row>
    <row r="19" spans="1:9" s="29" customFormat="1" ht="9.75" customHeight="1" x14ac:dyDescent="0.2">
      <c r="A19" s="73"/>
      <c r="B19" s="73"/>
      <c r="C19" s="73"/>
      <c r="D19" s="73"/>
      <c r="E19" s="73"/>
      <c r="F19" s="73"/>
      <c r="G19" s="73"/>
      <c r="H19" s="73"/>
      <c r="I19" s="73"/>
    </row>
    <row r="20" spans="1:9" s="29" customFormat="1" ht="13.5" customHeight="1" x14ac:dyDescent="0.2">
      <c r="A20" s="71" t="s">
        <v>22</v>
      </c>
      <c r="B20" s="71"/>
      <c r="C20" s="71"/>
      <c r="D20" s="71"/>
      <c r="E20" s="71"/>
      <c r="F20" s="71"/>
      <c r="G20" s="71"/>
      <c r="H20" s="71"/>
      <c r="I20" s="71"/>
    </row>
    <row r="21" spans="1:9" s="29" customFormat="1" ht="9.7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</row>
    <row r="22" spans="1:9" s="29" customFormat="1" ht="13.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</row>
    <row r="23" spans="1:9" s="29" customFormat="1" ht="13.5" customHeight="1" x14ac:dyDescent="0.2">
      <c r="A23" s="74" t="s">
        <v>23</v>
      </c>
      <c r="B23" s="74" t="s">
        <v>24</v>
      </c>
      <c r="C23" s="74"/>
      <c r="D23" s="74"/>
      <c r="E23" s="74"/>
      <c r="F23" s="74"/>
      <c r="G23" s="74"/>
      <c r="H23" s="74"/>
      <c r="I23" s="74"/>
    </row>
    <row r="24" spans="1:9" s="29" customFormat="1" ht="105.2" customHeight="1" x14ac:dyDescent="0.2">
      <c r="A24" s="74"/>
      <c r="B24" s="30" t="s">
        <v>25</v>
      </c>
      <c r="C24" s="30" t="s">
        <v>26</v>
      </c>
      <c r="D24" s="30" t="s">
        <v>27</v>
      </c>
      <c r="E24" s="30" t="s">
        <v>28</v>
      </c>
      <c r="F24" s="30" t="s">
        <v>29</v>
      </c>
      <c r="G24" s="30" t="s">
        <v>30</v>
      </c>
      <c r="H24" s="30"/>
      <c r="I24" s="30" t="s">
        <v>31</v>
      </c>
    </row>
    <row r="25" spans="1:9" s="35" customFormat="1" ht="13.5" customHeight="1" x14ac:dyDescent="0.2">
      <c r="A25" s="31">
        <v>1</v>
      </c>
      <c r="B25" s="32">
        <v>2</v>
      </c>
      <c r="C25" s="32">
        <v>3</v>
      </c>
      <c r="D25" s="33">
        <v>4</v>
      </c>
      <c r="E25" s="32">
        <v>5</v>
      </c>
      <c r="F25" s="32">
        <v>6</v>
      </c>
      <c r="G25" s="32">
        <v>7</v>
      </c>
      <c r="H25" s="32">
        <v>8</v>
      </c>
      <c r="I25" s="34">
        <v>9</v>
      </c>
    </row>
    <row r="26" spans="1:9" s="29" customFormat="1" x14ac:dyDescent="0.2">
      <c r="A26" s="75" t="s">
        <v>32</v>
      </c>
      <c r="B26" s="75"/>
      <c r="C26" s="75"/>
      <c r="D26" s="75"/>
      <c r="E26" s="75"/>
      <c r="F26" s="75"/>
    </row>
    <row r="27" spans="1:9" s="29" customFormat="1" x14ac:dyDescent="0.2"/>
  </sheetData>
  <mergeCells count="27">
    <mergeCell ref="A22:I22"/>
    <mergeCell ref="A23:A24"/>
    <mergeCell ref="B23:I23"/>
    <mergeCell ref="A26:F26"/>
    <mergeCell ref="A17:I17"/>
    <mergeCell ref="A18:I18"/>
    <mergeCell ref="A19:I19"/>
    <mergeCell ref="A20:I20"/>
    <mergeCell ref="A21:I21"/>
    <mergeCell ref="A12:E12"/>
    <mergeCell ref="F12:F13"/>
    <mergeCell ref="A13:E13"/>
    <mergeCell ref="H13:I13"/>
    <mergeCell ref="A14:E14"/>
    <mergeCell ref="F14:F15"/>
    <mergeCell ref="A15:E15"/>
    <mergeCell ref="A8:E8"/>
    <mergeCell ref="G8:I11"/>
    <mergeCell ref="A9:E9"/>
    <mergeCell ref="F9:F10"/>
    <mergeCell ref="A10:E10"/>
    <mergeCell ref="A11:E11"/>
    <mergeCell ref="A1:G1"/>
    <mergeCell ref="A3:G3"/>
    <mergeCell ref="D4:E4"/>
    <mergeCell ref="A6:E6"/>
    <mergeCell ref="G6:I6"/>
  </mergeCells>
  <pageMargins left="0.59027777777777801" right="0.39374999999999999" top="0.39374999999999999" bottom="0.39374999999999999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zoomScaleNormal="100" workbookViewId="0">
      <selection activeCell="O11" sqref="O11"/>
    </sheetView>
  </sheetViews>
  <sheetFormatPr defaultColWidth="9.33203125" defaultRowHeight="11.25" x14ac:dyDescent="0.2"/>
  <cols>
    <col min="1" max="1" width="42" style="36" customWidth="1"/>
    <col min="2" max="2" width="6.33203125" style="37" customWidth="1"/>
    <col min="3" max="3" width="10.5" style="38" customWidth="1"/>
    <col min="4" max="4" width="19.1640625" style="39" customWidth="1"/>
    <col min="5" max="5" width="20.83203125" style="39" customWidth="1"/>
    <col min="6" max="7" width="9.33203125" style="40" hidden="1"/>
    <col min="8" max="9" width="9.33203125" style="41" hidden="1"/>
    <col min="10" max="16384" width="9.33203125" style="40"/>
  </cols>
  <sheetData>
    <row r="2" spans="1:9" s="47" customFormat="1" ht="67.5" customHeight="1" x14ac:dyDescent="0.2">
      <c r="A2" s="42" t="s">
        <v>33</v>
      </c>
      <c r="B2" s="43" t="s">
        <v>34</v>
      </c>
      <c r="C2" s="44" t="s">
        <v>35</v>
      </c>
      <c r="D2" s="45" t="s">
        <v>36</v>
      </c>
      <c r="E2" s="46" t="s">
        <v>37</v>
      </c>
      <c r="H2" s="48"/>
      <c r="I2" s="48"/>
    </row>
    <row r="3" spans="1:9" s="52" customFormat="1" ht="11.25" customHeight="1" x14ac:dyDescent="0.2">
      <c r="A3" s="49" t="s">
        <v>38</v>
      </c>
      <c r="B3" s="50" t="s">
        <v>39</v>
      </c>
      <c r="C3" s="51">
        <v>1</v>
      </c>
      <c r="D3" s="51">
        <v>2</v>
      </c>
      <c r="E3" s="51">
        <v>3</v>
      </c>
      <c r="H3" s="53"/>
      <c r="I3" s="53"/>
    </row>
    <row r="4" spans="1:9" ht="55.5" customHeight="1" x14ac:dyDescent="0.2">
      <c r="A4" s="54" t="s">
        <v>40</v>
      </c>
      <c r="B4" s="50" t="s">
        <v>41</v>
      </c>
      <c r="C4" s="55">
        <v>404660</v>
      </c>
      <c r="D4" s="56">
        <v>1807422.6</v>
      </c>
      <c r="E4" s="55">
        <v>4466.5200000000004</v>
      </c>
      <c r="F4" s="38">
        <f>SUM(C5:C16)</f>
        <v>389946</v>
      </c>
      <c r="G4" s="39">
        <f>SUM(D5:D16)</f>
        <v>1594900.7</v>
      </c>
      <c r="H4" s="57">
        <f>F4-C4</f>
        <v>-14714</v>
      </c>
      <c r="I4" s="58">
        <f>G4-D4</f>
        <v>-212521.90000000014</v>
      </c>
    </row>
    <row r="5" spans="1:9" ht="12.75" customHeight="1" x14ac:dyDescent="0.2">
      <c r="A5" s="54" t="s">
        <v>42</v>
      </c>
      <c r="B5" s="50" t="s">
        <v>43</v>
      </c>
      <c r="C5" s="55">
        <v>96</v>
      </c>
      <c r="D5" s="56">
        <v>65.099999999999994</v>
      </c>
      <c r="E5" s="55">
        <v>678.38</v>
      </c>
    </row>
    <row r="6" spans="1:9" ht="12.75" customHeight="1" x14ac:dyDescent="0.2">
      <c r="A6" s="54" t="s">
        <v>44</v>
      </c>
      <c r="B6" s="50" t="s">
        <v>45</v>
      </c>
      <c r="C6" s="55">
        <v>184</v>
      </c>
      <c r="D6" s="56">
        <v>163.30000000000001</v>
      </c>
      <c r="E6" s="55">
        <v>887.42</v>
      </c>
    </row>
    <row r="7" spans="1:9" ht="12.75" customHeight="1" x14ac:dyDescent="0.2">
      <c r="A7" s="54" t="s">
        <v>46</v>
      </c>
      <c r="B7" s="50" t="s">
        <v>47</v>
      </c>
      <c r="C7" s="55">
        <v>22</v>
      </c>
      <c r="D7" s="56">
        <v>23.2</v>
      </c>
      <c r="E7" s="55">
        <v>1054.76</v>
      </c>
    </row>
    <row r="8" spans="1:9" ht="12.75" customHeight="1" x14ac:dyDescent="0.2">
      <c r="A8" s="54" t="s">
        <v>48</v>
      </c>
      <c r="B8" s="50" t="s">
        <v>49</v>
      </c>
      <c r="C8" s="55">
        <v>482</v>
      </c>
      <c r="D8" s="56">
        <v>568.70000000000005</v>
      </c>
      <c r="E8" s="55">
        <v>1179.97</v>
      </c>
    </row>
    <row r="9" spans="1:9" ht="12.75" customHeight="1" x14ac:dyDescent="0.2">
      <c r="A9" s="54" t="s">
        <v>50</v>
      </c>
      <c r="B9" s="50" t="s">
        <v>51</v>
      </c>
      <c r="C9" s="55">
        <v>18</v>
      </c>
      <c r="D9" s="56">
        <v>22.5</v>
      </c>
      <c r="E9" s="55">
        <v>1250.9000000000001</v>
      </c>
    </row>
    <row r="10" spans="1:9" ht="12.75" customHeight="1" x14ac:dyDescent="0.2">
      <c r="A10" s="54" t="s">
        <v>52</v>
      </c>
      <c r="B10" s="50" t="s">
        <v>53</v>
      </c>
      <c r="C10" s="55">
        <v>92</v>
      </c>
      <c r="D10" s="56">
        <v>125</v>
      </c>
      <c r="E10" s="55">
        <v>1358.24</v>
      </c>
    </row>
    <row r="11" spans="1:9" ht="12.75" customHeight="1" x14ac:dyDescent="0.2">
      <c r="A11" s="54" t="s">
        <v>54</v>
      </c>
      <c r="B11" s="50" t="s">
        <v>55</v>
      </c>
      <c r="C11" s="55">
        <v>1449</v>
      </c>
      <c r="D11" s="56">
        <v>2057</v>
      </c>
      <c r="E11" s="55">
        <v>1419.59</v>
      </c>
    </row>
    <row r="12" spans="1:9" ht="12.75" customHeight="1" x14ac:dyDescent="0.2">
      <c r="A12" s="54" t="s">
        <v>56</v>
      </c>
      <c r="B12" s="50" t="s">
        <v>57</v>
      </c>
      <c r="C12" s="55">
        <v>359</v>
      </c>
      <c r="D12" s="56">
        <v>611.20000000000005</v>
      </c>
      <c r="E12" s="55">
        <v>1702.55</v>
      </c>
    </row>
    <row r="13" spans="1:9" ht="12.75" customHeight="1" x14ac:dyDescent="0.2">
      <c r="A13" s="54" t="s">
        <v>58</v>
      </c>
      <c r="B13" s="50" t="s">
        <v>59</v>
      </c>
      <c r="C13" s="55">
        <v>128756</v>
      </c>
      <c r="D13" s="56">
        <v>360501.7</v>
      </c>
      <c r="E13" s="55">
        <v>2799.88</v>
      </c>
    </row>
    <row r="14" spans="1:9" ht="12.75" customHeight="1" x14ac:dyDescent="0.2">
      <c r="A14" s="54" t="s">
        <v>60</v>
      </c>
      <c r="B14" s="50" t="s">
        <v>61</v>
      </c>
      <c r="C14" s="55">
        <v>88284</v>
      </c>
      <c r="D14" s="56">
        <v>313220.09999999998</v>
      </c>
      <c r="E14" s="55">
        <v>3547.87</v>
      </c>
    </row>
    <row r="15" spans="1:9" ht="12.75" customHeight="1" x14ac:dyDescent="0.2">
      <c r="A15" s="54" t="s">
        <v>62</v>
      </c>
      <c r="B15" s="50" t="s">
        <v>63</v>
      </c>
      <c r="C15" s="55">
        <v>93211</v>
      </c>
      <c r="D15" s="56">
        <v>408419.6</v>
      </c>
      <c r="E15" s="55">
        <v>4381.67</v>
      </c>
    </row>
    <row r="16" spans="1:9" ht="12.75" customHeight="1" x14ac:dyDescent="0.2">
      <c r="A16" s="54" t="s">
        <v>64</v>
      </c>
      <c r="B16" s="50" t="s">
        <v>65</v>
      </c>
      <c r="C16" s="55">
        <v>76993</v>
      </c>
      <c r="D16" s="56">
        <v>509123.3</v>
      </c>
      <c r="E16" s="55">
        <v>6612.59</v>
      </c>
    </row>
    <row r="17" spans="1:9" ht="12.75" customHeight="1" x14ac:dyDescent="0.2">
      <c r="A17" s="54" t="s">
        <v>66</v>
      </c>
      <c r="B17" s="59" t="s">
        <v>67</v>
      </c>
      <c r="C17" s="55">
        <v>14714</v>
      </c>
      <c r="D17" s="56">
        <v>212521.9</v>
      </c>
      <c r="E17" s="55">
        <v>14443.52</v>
      </c>
    </row>
    <row r="18" spans="1:9" ht="45.75" customHeight="1" x14ac:dyDescent="0.2">
      <c r="A18" s="54" t="s">
        <v>68</v>
      </c>
      <c r="B18" s="59" t="s">
        <v>69</v>
      </c>
      <c r="C18" s="55">
        <v>307189</v>
      </c>
      <c r="D18" s="56">
        <v>1428146.5</v>
      </c>
      <c r="E18" s="55">
        <v>4649.08</v>
      </c>
      <c r="F18" s="38">
        <f>SUM(C18:C23)</f>
        <v>404660</v>
      </c>
      <c r="G18" s="39">
        <f>SUM(D18:D23)</f>
        <v>1807422.6</v>
      </c>
      <c r="H18" s="57">
        <f>F18-C4</f>
        <v>0</v>
      </c>
      <c r="I18" s="58">
        <f>G18-D4</f>
        <v>0</v>
      </c>
    </row>
    <row r="19" spans="1:9" ht="14.25" customHeight="1" x14ac:dyDescent="0.2">
      <c r="A19" s="54" t="s">
        <v>70</v>
      </c>
      <c r="B19" s="59" t="s">
        <v>71</v>
      </c>
      <c r="C19" s="55">
        <v>68837</v>
      </c>
      <c r="D19" s="56">
        <v>257944.2</v>
      </c>
      <c r="E19" s="55">
        <v>3747.17</v>
      </c>
    </row>
    <row r="20" spans="1:9" ht="14.25" customHeight="1" x14ac:dyDescent="0.2">
      <c r="A20" s="54" t="s">
        <v>72</v>
      </c>
      <c r="B20" s="59" t="s">
        <v>73</v>
      </c>
      <c r="C20" s="55">
        <v>18129</v>
      </c>
      <c r="D20" s="56">
        <v>65568.3</v>
      </c>
      <c r="E20" s="55">
        <v>3616.76</v>
      </c>
    </row>
    <row r="21" spans="1:9" ht="14.25" customHeight="1" x14ac:dyDescent="0.2">
      <c r="A21" s="54" t="s">
        <v>74</v>
      </c>
      <c r="B21" s="59" t="s">
        <v>75</v>
      </c>
      <c r="C21" s="55">
        <v>8127</v>
      </c>
      <c r="D21" s="56">
        <v>35982</v>
      </c>
      <c r="E21" s="55">
        <v>4427.46</v>
      </c>
    </row>
    <row r="22" spans="1:9" ht="14.25" customHeight="1" x14ac:dyDescent="0.2">
      <c r="A22" s="54" t="s">
        <v>76</v>
      </c>
      <c r="B22" s="59" t="s">
        <v>77</v>
      </c>
      <c r="C22" s="55">
        <v>2243</v>
      </c>
      <c r="D22" s="56">
        <v>5891.8</v>
      </c>
      <c r="E22" s="55">
        <v>2626.74</v>
      </c>
    </row>
    <row r="23" spans="1:9" ht="14.25" customHeight="1" x14ac:dyDescent="0.2">
      <c r="A23" s="54" t="s">
        <v>78</v>
      </c>
      <c r="B23" s="59" t="s">
        <v>79</v>
      </c>
      <c r="C23" s="55">
        <v>135</v>
      </c>
      <c r="D23" s="56">
        <v>13889.8</v>
      </c>
      <c r="E23" s="55">
        <v>102887.75</v>
      </c>
    </row>
    <row r="24" spans="1:9" ht="42.75" customHeight="1" x14ac:dyDescent="0.2">
      <c r="A24" s="54" t="s">
        <v>80</v>
      </c>
      <c r="B24" s="59" t="s">
        <v>81</v>
      </c>
      <c r="C24" s="55">
        <v>2927</v>
      </c>
      <c r="D24" s="56">
        <v>4128.5</v>
      </c>
      <c r="E24" s="55">
        <v>1410.48</v>
      </c>
      <c r="F24" s="38">
        <f>SUM(C24:C26)</f>
        <v>404660</v>
      </c>
      <c r="G24" s="39">
        <f>SUM(D24:D26)</f>
        <v>1807422.5999999999</v>
      </c>
      <c r="H24" s="57">
        <f>F24-C4</f>
        <v>0</v>
      </c>
      <c r="I24" s="58">
        <f>G24-D4</f>
        <v>0</v>
      </c>
    </row>
    <row r="25" spans="1:9" ht="11.25" customHeight="1" x14ac:dyDescent="0.2">
      <c r="A25" s="54" t="s">
        <v>82</v>
      </c>
      <c r="B25" s="59" t="s">
        <v>83</v>
      </c>
      <c r="C25" s="55">
        <v>11991</v>
      </c>
      <c r="D25" s="56">
        <v>28310.7</v>
      </c>
      <c r="E25" s="55">
        <v>2361</v>
      </c>
    </row>
    <row r="26" spans="1:9" ht="11.25" customHeight="1" x14ac:dyDescent="0.2">
      <c r="A26" s="54" t="s">
        <v>84</v>
      </c>
      <c r="B26" s="59" t="s">
        <v>85</v>
      </c>
      <c r="C26" s="55">
        <v>389742</v>
      </c>
      <c r="D26" s="56">
        <v>1774983.4</v>
      </c>
      <c r="E26" s="55">
        <v>4554.25</v>
      </c>
    </row>
    <row r="27" spans="1:9" ht="22.5" customHeight="1" x14ac:dyDescent="0.2">
      <c r="A27" s="54" t="s">
        <v>86</v>
      </c>
      <c r="B27" s="59" t="s">
        <v>87</v>
      </c>
      <c r="C27" s="55">
        <v>93637</v>
      </c>
      <c r="D27" s="56">
        <v>442606.6</v>
      </c>
      <c r="E27" s="55">
        <v>4726.83</v>
      </c>
    </row>
    <row r="28" spans="1:9" s="63" customFormat="1" ht="22.5" customHeight="1" x14ac:dyDescent="0.2">
      <c r="A28" s="54" t="s">
        <v>88</v>
      </c>
      <c r="B28" s="59" t="s">
        <v>89</v>
      </c>
      <c r="C28" s="60">
        <v>0</v>
      </c>
      <c r="D28" s="61">
        <v>0</v>
      </c>
      <c r="E28" s="62">
        <v>0</v>
      </c>
    </row>
    <row r="29" spans="1:9" s="63" customFormat="1" ht="6.75" customHeight="1" x14ac:dyDescent="0.2">
      <c r="A29" s="64"/>
      <c r="B29" s="65"/>
      <c r="C29" s="66"/>
      <c r="D29" s="67"/>
      <c r="E29" s="67"/>
    </row>
    <row r="30" spans="1:9" ht="11.25" customHeight="1" x14ac:dyDescent="0.2">
      <c r="A30" s="76" t="s">
        <v>90</v>
      </c>
      <c r="B30" s="76"/>
      <c r="C30" s="76"/>
      <c r="D30" s="76"/>
      <c r="E30" s="76"/>
    </row>
    <row r="31" spans="1:9" ht="11.25" customHeight="1" x14ac:dyDescent="0.2">
      <c r="A31" s="76"/>
      <c r="B31" s="76"/>
      <c r="C31" s="76"/>
      <c r="D31" s="76"/>
      <c r="E31" s="76"/>
    </row>
    <row r="32" spans="1:9" ht="40.5" customHeight="1" x14ac:dyDescent="0.2">
      <c r="A32" s="77" t="s">
        <v>91</v>
      </c>
      <c r="B32" s="77"/>
      <c r="C32" s="77"/>
      <c r="D32" s="77" t="s">
        <v>92</v>
      </c>
      <c r="E32" s="77"/>
      <c r="F32" s="77"/>
      <c r="G32" s="77"/>
    </row>
    <row r="34" spans="1:3" ht="22.5" customHeight="1" x14ac:dyDescent="0.2">
      <c r="A34" s="77" t="s">
        <v>93</v>
      </c>
      <c r="B34" s="77"/>
      <c r="C34" s="77"/>
    </row>
  </sheetData>
  <mergeCells count="4">
    <mergeCell ref="A30:E31"/>
    <mergeCell ref="A32:C32"/>
    <mergeCell ref="D32:G32"/>
    <mergeCell ref="A34:C34"/>
  </mergeCells>
  <pageMargins left="0.39374999999999999" right="0.39374999999999999" top="0.39374999999999999" bottom="0.39374999999999999" header="0.511811023622047" footer="0.118055555555556"/>
  <pageSetup paperSize="9" orientation="portrait" horizontalDpi="300" verticalDpi="300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zoomScaleNormal="100" workbookViewId="0">
      <selection activeCell="F42" sqref="F42"/>
    </sheetView>
  </sheetViews>
  <sheetFormatPr defaultColWidth="9.33203125" defaultRowHeight="12.75" x14ac:dyDescent="0.2"/>
  <cols>
    <col min="3" max="3" width="12.6640625" customWidth="1"/>
    <col min="6" max="6" width="14.1640625" customWidth="1"/>
    <col min="7" max="7" width="12" customWidth="1"/>
  </cols>
  <sheetData>
    <row r="2" spans="2:7" x14ac:dyDescent="0.2">
      <c r="B2" s="15" t="s">
        <v>94</v>
      </c>
      <c r="G2" s="15" t="s">
        <v>95</v>
      </c>
    </row>
    <row r="3" spans="2:7" x14ac:dyDescent="0.2">
      <c r="B3" s="15" t="s">
        <v>41</v>
      </c>
      <c r="C3" s="60">
        <f>'5pf'!C4</f>
        <v>404660</v>
      </c>
      <c r="D3" s="15" t="s">
        <v>96</v>
      </c>
      <c r="E3" s="15" t="s">
        <v>97</v>
      </c>
      <c r="F3" s="60">
        <f>SUM('5pf'!C5:C17)</f>
        <v>404660</v>
      </c>
      <c r="G3" s="68" t="str">
        <f>IF(F3=C3,"+","-")</f>
        <v>+</v>
      </c>
    </row>
    <row r="4" spans="2:7" x14ac:dyDescent="0.2">
      <c r="B4" s="15" t="s">
        <v>41</v>
      </c>
      <c r="C4" s="60">
        <f>'5pf'!C4</f>
        <v>404660</v>
      </c>
      <c r="D4" s="15" t="s">
        <v>96</v>
      </c>
      <c r="E4" s="15" t="s">
        <v>98</v>
      </c>
      <c r="F4" s="60">
        <f>SUM('5pf'!C18:C23)</f>
        <v>404660</v>
      </c>
      <c r="G4" s="68" t="str">
        <f>IF(F4=C4,"+","-")</f>
        <v>+</v>
      </c>
    </row>
    <row r="5" spans="2:7" x14ac:dyDescent="0.2">
      <c r="B5" s="15" t="s">
        <v>41</v>
      </c>
      <c r="C5" s="60">
        <f>'5pf'!C4</f>
        <v>404660</v>
      </c>
      <c r="D5" s="15" t="s">
        <v>96</v>
      </c>
      <c r="E5" s="15" t="s">
        <v>99</v>
      </c>
      <c r="F5" s="60">
        <f>SUM('5pf'!C24:C26)</f>
        <v>404660</v>
      </c>
      <c r="G5" s="68" t="str">
        <f>IF(F5=C5,"+","-")</f>
        <v>+</v>
      </c>
    </row>
    <row r="6" spans="2:7" x14ac:dyDescent="0.2">
      <c r="B6" s="15" t="s">
        <v>41</v>
      </c>
      <c r="C6" s="60">
        <f>'5pf'!C4</f>
        <v>404660</v>
      </c>
      <c r="D6" s="15" t="s">
        <v>100</v>
      </c>
      <c r="E6" s="15" t="s">
        <v>87</v>
      </c>
      <c r="F6" s="60">
        <f>'5pf'!C27</f>
        <v>93637</v>
      </c>
      <c r="G6" s="68" t="str">
        <f>IF(F6&lt;=C6,"+","-")</f>
        <v>+</v>
      </c>
    </row>
    <row r="7" spans="2:7" x14ac:dyDescent="0.2">
      <c r="B7" s="15" t="s">
        <v>89</v>
      </c>
      <c r="C7" s="60">
        <f>'5pf'!C28</f>
        <v>0</v>
      </c>
      <c r="D7" s="15" t="s">
        <v>96</v>
      </c>
      <c r="E7" s="15" t="s">
        <v>101</v>
      </c>
      <c r="F7" s="60">
        <f>'5pf (раб)'!C28</f>
        <v>0</v>
      </c>
      <c r="G7" s="68" t="str">
        <f>IF(F7=C7,"+","-")</f>
        <v>+</v>
      </c>
    </row>
    <row r="8" spans="2:7" x14ac:dyDescent="0.2">
      <c r="B8" s="15" t="s">
        <v>102</v>
      </c>
      <c r="G8" s="68"/>
    </row>
    <row r="9" spans="2:7" x14ac:dyDescent="0.2">
      <c r="B9" s="15" t="s">
        <v>41</v>
      </c>
      <c r="C9" s="62">
        <f>'5pf'!D4</f>
        <v>1807422.6</v>
      </c>
      <c r="D9" s="15" t="s">
        <v>96</v>
      </c>
      <c r="E9" s="15" t="s">
        <v>97</v>
      </c>
      <c r="F9" s="62">
        <f>SUM('5pf'!D5:D17)</f>
        <v>1807422.5999999999</v>
      </c>
      <c r="G9" s="68" t="str">
        <f>IF(F9=C9,"+","-")</f>
        <v>+</v>
      </c>
    </row>
    <row r="10" spans="2:7" x14ac:dyDescent="0.2">
      <c r="B10" s="15" t="s">
        <v>41</v>
      </c>
      <c r="C10" s="62">
        <f>'5pf'!D4</f>
        <v>1807422.6</v>
      </c>
      <c r="D10" s="15" t="s">
        <v>96</v>
      </c>
      <c r="E10" s="15" t="s">
        <v>98</v>
      </c>
      <c r="F10" s="62">
        <f>SUM('5pf'!D18:D23)</f>
        <v>1807422.6</v>
      </c>
      <c r="G10" s="68" t="str">
        <f>IF(F10=C10,"+","-")</f>
        <v>+</v>
      </c>
    </row>
    <row r="11" spans="2:7" x14ac:dyDescent="0.2">
      <c r="B11" s="15" t="s">
        <v>41</v>
      </c>
      <c r="C11" s="62">
        <f>'5pf'!D4</f>
        <v>1807422.6</v>
      </c>
      <c r="D11" s="15" t="s">
        <v>96</v>
      </c>
      <c r="E11" s="15" t="s">
        <v>99</v>
      </c>
      <c r="F11" s="62">
        <f>SUM('5pf'!D24:D26)</f>
        <v>1807422.5999999999</v>
      </c>
      <c r="G11" s="68" t="str">
        <f>IF(F11=C11,"+","-")</f>
        <v>+</v>
      </c>
    </row>
    <row r="12" spans="2:7" x14ac:dyDescent="0.2">
      <c r="B12" s="15" t="s">
        <v>41</v>
      </c>
      <c r="C12" s="62">
        <f>'5pf'!D4</f>
        <v>1807422.6</v>
      </c>
      <c r="D12" s="15" t="s">
        <v>100</v>
      </c>
      <c r="E12" s="15" t="s">
        <v>87</v>
      </c>
      <c r="F12" s="62">
        <f>'5pf'!D27</f>
        <v>442606.6</v>
      </c>
      <c r="G12" s="68" t="str">
        <f>IF(F12&lt;=C12,"+","-")</f>
        <v>+</v>
      </c>
    </row>
    <row r="13" spans="2:7" x14ac:dyDescent="0.2">
      <c r="B13" s="15" t="s">
        <v>89</v>
      </c>
      <c r="C13" s="62">
        <f>'5pf'!D28</f>
        <v>0</v>
      </c>
      <c r="D13" s="15" t="s">
        <v>96</v>
      </c>
      <c r="E13" s="15" t="s">
        <v>101</v>
      </c>
      <c r="F13" s="62">
        <f>'5pf (раб)'!D28</f>
        <v>0</v>
      </c>
      <c r="G13" s="68" t="str">
        <f>IF(F13=C13,"+","-")</f>
        <v>+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K10" sqref="K10"/>
    </sheetView>
  </sheetViews>
  <sheetFormatPr defaultColWidth="9.33203125" defaultRowHeight="12.75" x14ac:dyDescent="0.2"/>
  <cols>
    <col min="1" max="1" width="13.5" customWidth="1"/>
    <col min="2" max="2" width="9.5" customWidth="1"/>
    <col min="3" max="3" width="11" customWidth="1"/>
    <col min="4" max="4" width="12.83203125" customWidth="1"/>
    <col min="5" max="5" width="13.5" customWidth="1"/>
    <col min="6" max="6" width="15.6640625" customWidth="1"/>
    <col min="7" max="7" width="21.83203125" customWidth="1"/>
    <col min="8" max="8" width="9" customWidth="1"/>
    <col min="9" max="9" width="16.33203125" customWidth="1"/>
  </cols>
  <sheetData>
    <row r="1" spans="1:9" x14ac:dyDescent="0.2">
      <c r="A1" s="14" t="s">
        <v>0</v>
      </c>
      <c r="B1" s="14"/>
      <c r="C1" s="14"/>
      <c r="D1" s="14"/>
      <c r="E1" s="14"/>
      <c r="F1" s="14"/>
      <c r="G1" s="14"/>
    </row>
    <row r="2" spans="1:9" x14ac:dyDescent="0.2">
      <c r="A2" s="15"/>
    </row>
    <row r="3" spans="1:9" ht="35.25" customHeight="1" x14ac:dyDescent="0.25">
      <c r="A3" s="13" t="s">
        <v>103</v>
      </c>
      <c r="B3" s="13"/>
      <c r="C3" s="13"/>
      <c r="D3" s="13"/>
      <c r="E3" s="13"/>
      <c r="F3" s="13"/>
      <c r="G3" s="13"/>
    </row>
    <row r="4" spans="1:9" ht="15.75" customHeight="1" x14ac:dyDescent="0.25">
      <c r="B4" s="16"/>
      <c r="C4" s="17" t="s">
        <v>2</v>
      </c>
      <c r="D4" s="12" t="s">
        <v>3</v>
      </c>
      <c r="E4" s="12"/>
    </row>
    <row r="5" spans="1:9" ht="16.5" customHeight="1" x14ac:dyDescent="0.25">
      <c r="A5" s="18"/>
    </row>
    <row r="6" spans="1:9" ht="24.6" customHeight="1" x14ac:dyDescent="0.2">
      <c r="A6" s="11" t="s">
        <v>4</v>
      </c>
      <c r="B6" s="11"/>
      <c r="C6" s="11"/>
      <c r="D6" s="11"/>
      <c r="E6" s="11"/>
      <c r="F6" s="19" t="s">
        <v>5</v>
      </c>
      <c r="G6" s="10" t="s">
        <v>6</v>
      </c>
      <c r="H6" s="10"/>
      <c r="I6" s="10"/>
    </row>
    <row r="7" spans="1:9" ht="2.25" hidden="1" customHeight="1" x14ac:dyDescent="0.2">
      <c r="A7" s="20"/>
      <c r="B7" s="21"/>
      <c r="C7" s="21"/>
      <c r="D7" s="21"/>
      <c r="E7" s="22"/>
      <c r="F7" s="23"/>
      <c r="G7" s="24"/>
      <c r="H7" s="25"/>
      <c r="I7" s="25"/>
    </row>
    <row r="8" spans="1:9" ht="34.5" customHeight="1" x14ac:dyDescent="0.2">
      <c r="A8" s="9" t="s">
        <v>7</v>
      </c>
      <c r="B8" s="9"/>
      <c r="C8" s="9"/>
      <c r="D8" s="9"/>
      <c r="E8" s="9"/>
      <c r="F8" s="26"/>
      <c r="G8" s="8" t="s">
        <v>8</v>
      </c>
      <c r="H8" s="8"/>
      <c r="I8" s="8"/>
    </row>
    <row r="9" spans="1:9" ht="25.5" customHeight="1" x14ac:dyDescent="0.2">
      <c r="A9" s="7" t="s">
        <v>9</v>
      </c>
      <c r="B9" s="7"/>
      <c r="C9" s="7"/>
      <c r="D9" s="7"/>
      <c r="E9" s="7"/>
      <c r="F9" s="6" t="s">
        <v>10</v>
      </c>
      <c r="G9" s="8"/>
      <c r="H9" s="8"/>
      <c r="I9" s="8"/>
    </row>
    <row r="10" spans="1:9" ht="13.5" customHeight="1" x14ac:dyDescent="0.2">
      <c r="A10" s="5" t="s">
        <v>11</v>
      </c>
      <c r="B10" s="5"/>
      <c r="C10" s="5"/>
      <c r="D10" s="5"/>
      <c r="E10" s="5"/>
      <c r="F10" s="6"/>
      <c r="G10" s="8"/>
      <c r="H10" s="8"/>
      <c r="I10" s="8"/>
    </row>
    <row r="11" spans="1:9" ht="29.25" customHeight="1" x14ac:dyDescent="0.2">
      <c r="A11" s="9" t="s">
        <v>12</v>
      </c>
      <c r="B11" s="9"/>
      <c r="C11" s="9"/>
      <c r="D11" s="9"/>
      <c r="E11" s="9"/>
      <c r="F11" s="27"/>
      <c r="G11" s="8"/>
      <c r="H11" s="8"/>
      <c r="I11" s="8"/>
    </row>
    <row r="12" spans="1:9" ht="13.5" customHeight="1" x14ac:dyDescent="0.2">
      <c r="A12" s="4" t="s">
        <v>13</v>
      </c>
      <c r="B12" s="4"/>
      <c r="C12" s="4"/>
      <c r="D12" s="4"/>
      <c r="E12" s="4"/>
      <c r="F12" s="6" t="s">
        <v>14</v>
      </c>
      <c r="G12" s="28"/>
    </row>
    <row r="13" spans="1:9" ht="51.75" customHeight="1" x14ac:dyDescent="0.2">
      <c r="A13" s="3" t="s">
        <v>15</v>
      </c>
      <c r="B13" s="3"/>
      <c r="C13" s="3"/>
      <c r="D13" s="3"/>
      <c r="E13" s="3"/>
      <c r="F13" s="6"/>
      <c r="G13" s="28"/>
      <c r="H13" s="69"/>
      <c r="I13" s="69" t="s">
        <v>16</v>
      </c>
    </row>
    <row r="14" spans="1:9" ht="25.5" customHeight="1" x14ac:dyDescent="0.2">
      <c r="A14" s="9" t="s">
        <v>17</v>
      </c>
      <c r="B14" s="9"/>
      <c r="C14" s="9"/>
      <c r="D14" s="9"/>
      <c r="E14" s="9"/>
      <c r="F14" s="1" t="s">
        <v>18</v>
      </c>
      <c r="G14" s="28"/>
    </row>
    <row r="15" spans="1:9" ht="12.75" customHeight="1" x14ac:dyDescent="0.2">
      <c r="A15" s="3" t="s">
        <v>19</v>
      </c>
      <c r="B15" s="3"/>
      <c r="C15" s="3"/>
      <c r="D15" s="3"/>
      <c r="E15" s="3"/>
      <c r="F15" s="1"/>
      <c r="G15" s="28"/>
    </row>
    <row r="16" spans="1:9" ht="13.5" customHeight="1" x14ac:dyDescent="0.2">
      <c r="A16" s="15"/>
    </row>
    <row r="17" spans="1:9" s="29" customFormat="1" ht="13.5" customHeight="1" x14ac:dyDescent="0.2">
      <c r="A17" s="71" t="s">
        <v>20</v>
      </c>
      <c r="B17" s="71"/>
      <c r="C17" s="71"/>
      <c r="D17" s="71"/>
      <c r="E17" s="71"/>
      <c r="F17" s="71"/>
      <c r="G17" s="71"/>
      <c r="H17" s="71"/>
      <c r="I17" s="71"/>
    </row>
    <row r="18" spans="1:9" s="29" customFormat="1" ht="14.25" customHeight="1" x14ac:dyDescent="0.2">
      <c r="A18" s="72" t="s">
        <v>21</v>
      </c>
      <c r="B18" s="72"/>
      <c r="C18" s="72"/>
      <c r="D18" s="72"/>
      <c r="E18" s="72"/>
      <c r="F18" s="72"/>
      <c r="G18" s="72"/>
      <c r="H18" s="72"/>
      <c r="I18" s="72"/>
    </row>
    <row r="19" spans="1:9" s="29" customFormat="1" ht="13.5" customHeight="1" x14ac:dyDescent="0.2">
      <c r="A19" s="73"/>
      <c r="B19" s="73"/>
      <c r="C19" s="73"/>
      <c r="D19" s="73"/>
      <c r="E19" s="73"/>
      <c r="F19" s="73"/>
      <c r="G19" s="73"/>
      <c r="H19" s="73"/>
      <c r="I19" s="73"/>
    </row>
    <row r="20" spans="1:9" s="29" customFormat="1" ht="13.5" customHeight="1" x14ac:dyDescent="0.2">
      <c r="A20" s="71" t="s">
        <v>22</v>
      </c>
      <c r="B20" s="71"/>
      <c r="C20" s="71"/>
      <c r="D20" s="71"/>
      <c r="E20" s="71"/>
      <c r="F20" s="71"/>
      <c r="G20" s="71"/>
      <c r="H20" s="71"/>
      <c r="I20" s="71"/>
    </row>
    <row r="21" spans="1:9" s="29" customFormat="1" ht="13.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</row>
    <row r="22" spans="1:9" s="29" customFormat="1" ht="13.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</row>
    <row r="23" spans="1:9" s="29" customFormat="1" ht="13.5" customHeight="1" x14ac:dyDescent="0.2">
      <c r="A23" s="74" t="s">
        <v>23</v>
      </c>
      <c r="B23" s="74" t="s">
        <v>24</v>
      </c>
      <c r="C23" s="74"/>
      <c r="D23" s="74"/>
      <c r="E23" s="74"/>
      <c r="F23" s="74"/>
      <c r="G23" s="74"/>
      <c r="H23" s="74"/>
      <c r="I23" s="74"/>
    </row>
    <row r="24" spans="1:9" s="29" customFormat="1" ht="72.400000000000006" customHeight="1" x14ac:dyDescent="0.2">
      <c r="A24" s="74"/>
      <c r="B24" s="30" t="s">
        <v>25</v>
      </c>
      <c r="C24" s="30" t="s">
        <v>26</v>
      </c>
      <c r="D24" s="30" t="s">
        <v>27</v>
      </c>
      <c r="E24" s="30" t="s">
        <v>28</v>
      </c>
      <c r="F24" s="30" t="s">
        <v>29</v>
      </c>
      <c r="G24" s="30" t="s">
        <v>30</v>
      </c>
      <c r="H24" s="30"/>
      <c r="I24" s="30" t="s">
        <v>31</v>
      </c>
    </row>
    <row r="25" spans="1:9" s="35" customFormat="1" ht="13.5" customHeight="1" x14ac:dyDescent="0.2">
      <c r="A25" s="31">
        <v>1</v>
      </c>
      <c r="B25" s="32">
        <v>2</v>
      </c>
      <c r="C25" s="32">
        <v>3</v>
      </c>
      <c r="D25" s="33">
        <v>4</v>
      </c>
      <c r="E25" s="32">
        <v>5</v>
      </c>
      <c r="F25" s="32">
        <v>6</v>
      </c>
      <c r="G25" s="32">
        <v>7</v>
      </c>
      <c r="H25" s="32">
        <v>8</v>
      </c>
      <c r="I25" s="34">
        <v>9</v>
      </c>
    </row>
    <row r="26" spans="1:9" s="29" customFormat="1" x14ac:dyDescent="0.2">
      <c r="A26" s="75" t="s">
        <v>32</v>
      </c>
      <c r="B26" s="75"/>
      <c r="C26" s="75"/>
      <c r="D26" s="75"/>
      <c r="E26" s="75"/>
      <c r="F26" s="75"/>
    </row>
    <row r="27" spans="1:9" s="29" customFormat="1" x14ac:dyDescent="0.2"/>
  </sheetData>
  <mergeCells count="26">
    <mergeCell ref="A22:I22"/>
    <mergeCell ref="A23:A24"/>
    <mergeCell ref="B23:I23"/>
    <mergeCell ref="A26:F26"/>
    <mergeCell ref="A17:I17"/>
    <mergeCell ref="A18:I18"/>
    <mergeCell ref="A19:I19"/>
    <mergeCell ref="A20:I20"/>
    <mergeCell ref="A21:I21"/>
    <mergeCell ref="A12:E12"/>
    <mergeCell ref="F12:F13"/>
    <mergeCell ref="A13:E13"/>
    <mergeCell ref="A14:E14"/>
    <mergeCell ref="F14:F15"/>
    <mergeCell ref="A15:E15"/>
    <mergeCell ref="A8:E8"/>
    <mergeCell ref="G8:I11"/>
    <mergeCell ref="A9:E9"/>
    <mergeCell ref="F9:F10"/>
    <mergeCell ref="A10:E10"/>
    <mergeCell ref="A11:E11"/>
    <mergeCell ref="A1:G1"/>
    <mergeCell ref="A3:G3"/>
    <mergeCell ref="D4:E4"/>
    <mergeCell ref="A6:E6"/>
    <mergeCell ref="G6:I6"/>
  </mergeCells>
  <pageMargins left="0.59027777777777801" right="0.39374999999999999" top="0.39374999999999999" bottom="0.39374999999999999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zoomScaleNormal="100" workbookViewId="0">
      <selection activeCell="M30" sqref="M30"/>
    </sheetView>
  </sheetViews>
  <sheetFormatPr defaultColWidth="9.33203125" defaultRowHeight="11.25" x14ac:dyDescent="0.2"/>
  <cols>
    <col min="1" max="1" width="42" style="36" customWidth="1"/>
    <col min="2" max="2" width="6.33203125" style="37" customWidth="1"/>
    <col min="3" max="3" width="10.5" style="38" customWidth="1"/>
    <col min="4" max="4" width="19.1640625" style="39" customWidth="1"/>
    <col min="5" max="5" width="20.83203125" style="39" customWidth="1"/>
    <col min="6" max="6" width="9.33203125" style="40" hidden="1"/>
    <col min="7" max="7" width="9.33203125" style="41" hidden="1"/>
    <col min="8" max="9" width="9.33203125" style="40" hidden="1"/>
    <col min="10" max="11" width="9.33203125" style="41" hidden="1"/>
    <col min="12" max="16384" width="9.33203125" style="40"/>
  </cols>
  <sheetData>
    <row r="2" spans="1:11" s="47" customFormat="1" ht="67.5" customHeight="1" x14ac:dyDescent="0.2">
      <c r="A2" s="42" t="s">
        <v>33</v>
      </c>
      <c r="B2" s="43" t="s">
        <v>34</v>
      </c>
      <c r="C2" s="44" t="s">
        <v>104</v>
      </c>
      <c r="D2" s="45" t="s">
        <v>36</v>
      </c>
      <c r="E2" s="46" t="s">
        <v>37</v>
      </c>
      <c r="G2" s="48"/>
      <c r="J2" s="48"/>
      <c r="K2" s="48"/>
    </row>
    <row r="3" spans="1:11" s="52" customFormat="1" ht="11.25" customHeight="1" x14ac:dyDescent="0.2">
      <c r="A3" s="49" t="s">
        <v>38</v>
      </c>
      <c r="B3" s="50" t="s">
        <v>39</v>
      </c>
      <c r="C3" s="51">
        <v>1</v>
      </c>
      <c r="D3" s="51">
        <v>2</v>
      </c>
      <c r="E3" s="51">
        <v>3</v>
      </c>
      <c r="G3" s="53"/>
      <c r="J3" s="53"/>
      <c r="K3" s="53"/>
    </row>
    <row r="4" spans="1:11" ht="55.5" customHeight="1" x14ac:dyDescent="0.2">
      <c r="A4" s="54" t="s">
        <v>40</v>
      </c>
      <c r="B4" s="50" t="s">
        <v>41</v>
      </c>
      <c r="C4" s="55">
        <v>93637</v>
      </c>
      <c r="D4" s="56">
        <v>442606.6</v>
      </c>
      <c r="E4" s="56">
        <v>4726.83</v>
      </c>
      <c r="F4" s="40" t="e">
        <f>[1]dodatok1!#REF!</f>
        <v>#REF!</v>
      </c>
      <c r="G4" s="57" t="e">
        <f t="shared" ref="G4:G15" si="0">F4-C4</f>
        <v>#REF!</v>
      </c>
      <c r="H4" s="38">
        <f>SUM(C5:C15)</f>
        <v>65216</v>
      </c>
      <c r="I4" s="39">
        <f>SUM(D5:D17)</f>
        <v>442606.60000000003</v>
      </c>
      <c r="J4" s="57">
        <f>H4-C4</f>
        <v>-28421</v>
      </c>
      <c r="K4" s="58">
        <f>I4-D4</f>
        <v>0</v>
      </c>
    </row>
    <row r="5" spans="1:11" ht="12.75" customHeight="1" x14ac:dyDescent="0.2">
      <c r="A5" s="54" t="s">
        <v>42</v>
      </c>
      <c r="B5" s="50" t="s">
        <v>43</v>
      </c>
      <c r="C5" s="55">
        <v>20</v>
      </c>
      <c r="D5" s="56">
        <v>14.2</v>
      </c>
      <c r="E5" s="56">
        <v>712.71</v>
      </c>
      <c r="F5" s="40" t="e">
        <f>[1]dodatok1!#REF!</f>
        <v>#REF!</v>
      </c>
      <c r="G5" s="57" t="e">
        <f t="shared" si="0"/>
        <v>#REF!</v>
      </c>
    </row>
    <row r="6" spans="1:11" ht="12.75" customHeight="1" x14ac:dyDescent="0.2">
      <c r="A6" s="54" t="s">
        <v>44</v>
      </c>
      <c r="B6" s="50" t="s">
        <v>45</v>
      </c>
      <c r="C6" s="55">
        <v>14</v>
      </c>
      <c r="D6" s="56">
        <v>12.4</v>
      </c>
      <c r="E6" s="56">
        <v>885.68</v>
      </c>
      <c r="F6" s="40" t="e">
        <f>[1]dodatok1!#REF!</f>
        <v>#REF!</v>
      </c>
      <c r="G6" s="57" t="e">
        <f t="shared" si="0"/>
        <v>#REF!</v>
      </c>
    </row>
    <row r="7" spans="1:11" ht="12.75" customHeight="1" x14ac:dyDescent="0.2">
      <c r="A7" s="54" t="s">
        <v>46</v>
      </c>
      <c r="B7" s="50" t="s">
        <v>47</v>
      </c>
      <c r="C7" s="55">
        <v>12</v>
      </c>
      <c r="D7" s="56">
        <v>12.5</v>
      </c>
      <c r="E7" s="56">
        <v>1046.5</v>
      </c>
      <c r="F7" s="40" t="e">
        <f>[1]dodatok1!#REF!</f>
        <v>#REF!</v>
      </c>
      <c r="G7" s="57" t="e">
        <f t="shared" si="0"/>
        <v>#REF!</v>
      </c>
    </row>
    <row r="8" spans="1:11" ht="12.75" customHeight="1" x14ac:dyDescent="0.2">
      <c r="A8" s="54" t="s">
        <v>48</v>
      </c>
      <c r="B8" s="50" t="s">
        <v>49</v>
      </c>
      <c r="C8" s="55">
        <v>47</v>
      </c>
      <c r="D8" s="56">
        <v>55.4</v>
      </c>
      <c r="E8" s="56">
        <v>1179.29</v>
      </c>
      <c r="F8" s="40" t="e">
        <f>[1]dodatok1!#REF!</f>
        <v>#REF!</v>
      </c>
      <c r="G8" s="57" t="e">
        <f t="shared" si="0"/>
        <v>#REF!</v>
      </c>
    </row>
    <row r="9" spans="1:11" ht="12.75" customHeight="1" x14ac:dyDescent="0.2">
      <c r="A9" s="54" t="s">
        <v>50</v>
      </c>
      <c r="B9" s="50" t="s">
        <v>51</v>
      </c>
      <c r="C9" s="55">
        <v>3</v>
      </c>
      <c r="D9" s="56">
        <v>3.8</v>
      </c>
      <c r="E9" s="56">
        <v>1255.03</v>
      </c>
      <c r="F9" s="40" t="e">
        <f>[1]dodatok1!#REF!</f>
        <v>#REF!</v>
      </c>
      <c r="G9" s="57" t="e">
        <f t="shared" si="0"/>
        <v>#REF!</v>
      </c>
    </row>
    <row r="10" spans="1:11" ht="12.75" customHeight="1" x14ac:dyDescent="0.2">
      <c r="A10" s="54" t="s">
        <v>52</v>
      </c>
      <c r="B10" s="50" t="s">
        <v>53</v>
      </c>
      <c r="C10" s="55">
        <v>56</v>
      </c>
      <c r="D10" s="56">
        <v>76.3</v>
      </c>
      <c r="E10" s="56">
        <v>1362.5</v>
      </c>
      <c r="F10" s="40" t="e">
        <f>[1]dodatok1!#REF!</f>
        <v>#REF!</v>
      </c>
      <c r="G10" s="57" t="e">
        <f t="shared" si="0"/>
        <v>#REF!</v>
      </c>
    </row>
    <row r="11" spans="1:11" ht="12.75" customHeight="1" x14ac:dyDescent="0.2">
      <c r="A11" s="54" t="s">
        <v>54</v>
      </c>
      <c r="B11" s="50" t="s">
        <v>55</v>
      </c>
      <c r="C11" s="55">
        <v>142</v>
      </c>
      <c r="D11" s="56">
        <v>201.5</v>
      </c>
      <c r="E11" s="56">
        <v>1418.76</v>
      </c>
      <c r="F11" s="40" t="e">
        <f>[1]dodatok1!#REF!</f>
        <v>#REF!</v>
      </c>
      <c r="G11" s="57" t="e">
        <f t="shared" si="0"/>
        <v>#REF!</v>
      </c>
    </row>
    <row r="12" spans="1:11" ht="12.75" customHeight="1" x14ac:dyDescent="0.2">
      <c r="A12" s="54" t="s">
        <v>56</v>
      </c>
      <c r="B12" s="50" t="s">
        <v>57</v>
      </c>
      <c r="C12" s="55">
        <v>63</v>
      </c>
      <c r="D12" s="56">
        <v>106.7</v>
      </c>
      <c r="E12" s="56">
        <v>1693.72</v>
      </c>
      <c r="F12" s="40" t="e">
        <f>[1]dodatok1!#REF!</f>
        <v>#REF!</v>
      </c>
      <c r="G12" s="57" t="e">
        <f t="shared" si="0"/>
        <v>#REF!</v>
      </c>
    </row>
    <row r="13" spans="1:11" ht="12.75" customHeight="1" x14ac:dyDescent="0.2">
      <c r="A13" s="54" t="s">
        <v>58</v>
      </c>
      <c r="B13" s="50" t="s">
        <v>59</v>
      </c>
      <c r="C13" s="55">
        <v>38753</v>
      </c>
      <c r="D13" s="56">
        <v>108316</v>
      </c>
      <c r="E13" s="56">
        <v>2795.04</v>
      </c>
      <c r="F13" s="40" t="e">
        <f>[1]dodatok1!#REF!</f>
        <v>#REF!</v>
      </c>
      <c r="G13" s="57" t="e">
        <f t="shared" si="0"/>
        <v>#REF!</v>
      </c>
    </row>
    <row r="14" spans="1:11" ht="12.75" customHeight="1" x14ac:dyDescent="0.2">
      <c r="A14" s="54" t="s">
        <v>60</v>
      </c>
      <c r="B14" s="50" t="s">
        <v>61</v>
      </c>
      <c r="C14" s="55">
        <v>15058</v>
      </c>
      <c r="D14" s="56">
        <v>52174.8</v>
      </c>
      <c r="E14" s="56">
        <v>3464.92</v>
      </c>
      <c r="F14" s="40" t="e">
        <f>[1]dodatok1!#REF!</f>
        <v>#REF!</v>
      </c>
      <c r="G14" s="57" t="e">
        <f t="shared" si="0"/>
        <v>#REF!</v>
      </c>
    </row>
    <row r="15" spans="1:11" ht="12.75" customHeight="1" x14ac:dyDescent="0.2">
      <c r="A15" s="54" t="s">
        <v>62</v>
      </c>
      <c r="B15" s="50" t="s">
        <v>63</v>
      </c>
      <c r="C15" s="55">
        <v>11048</v>
      </c>
      <c r="D15" s="56">
        <v>49952.3</v>
      </c>
      <c r="E15" s="56">
        <v>4521.3900000000003</v>
      </c>
      <c r="F15" s="40" t="e">
        <f>[1]dodatok1!#REF!</f>
        <v>#REF!</v>
      </c>
      <c r="G15" s="57" t="e">
        <f t="shared" si="0"/>
        <v>#REF!</v>
      </c>
    </row>
    <row r="16" spans="1:11" ht="12.75" customHeight="1" x14ac:dyDescent="0.2">
      <c r="A16" s="54" t="s">
        <v>64</v>
      </c>
      <c r="B16" s="50" t="s">
        <v>65</v>
      </c>
      <c r="C16" s="55">
        <v>23009</v>
      </c>
      <c r="D16" s="56">
        <v>156414.70000000001</v>
      </c>
      <c r="E16" s="56">
        <v>6797.98</v>
      </c>
      <c r="G16" s="57"/>
    </row>
    <row r="17" spans="1:11" ht="12.75" customHeight="1" x14ac:dyDescent="0.2">
      <c r="A17" s="54" t="s">
        <v>66</v>
      </c>
      <c r="B17" s="59" t="s">
        <v>67</v>
      </c>
      <c r="C17" s="55">
        <v>5412</v>
      </c>
      <c r="D17" s="56">
        <v>75266</v>
      </c>
      <c r="E17" s="56">
        <v>13907.24</v>
      </c>
      <c r="F17" s="40" t="e">
        <f>[1]dodatok1!#REF!</f>
        <v>#REF!</v>
      </c>
      <c r="G17" s="57" t="e">
        <f t="shared" ref="G17:G26" si="1">F17-C17</f>
        <v>#REF!</v>
      </c>
    </row>
    <row r="18" spans="1:11" ht="45.75" customHeight="1" x14ac:dyDescent="0.2">
      <c r="A18" s="54" t="s">
        <v>68</v>
      </c>
      <c r="B18" s="59" t="s">
        <v>69</v>
      </c>
      <c r="C18" s="55">
        <v>62097</v>
      </c>
      <c r="D18" s="56">
        <v>324538.3</v>
      </c>
      <c r="E18" s="56">
        <v>5226.3100000000004</v>
      </c>
      <c r="F18" s="38" t="e">
        <v>#VALUE!</v>
      </c>
      <c r="G18" s="57" t="e">
        <f t="shared" si="1"/>
        <v>#VALUE!</v>
      </c>
      <c r="H18" s="38">
        <f>SUM(C18:C23)</f>
        <v>93637</v>
      </c>
      <c r="I18" s="39">
        <f>SUM(D18:D23)</f>
        <v>442606.60000000003</v>
      </c>
      <c r="J18" s="57">
        <f>H18-C4</f>
        <v>0</v>
      </c>
      <c r="K18" s="58">
        <f>I18-D4</f>
        <v>0</v>
      </c>
    </row>
    <row r="19" spans="1:11" ht="14.25" customHeight="1" x14ac:dyDescent="0.2">
      <c r="A19" s="54" t="s">
        <v>70</v>
      </c>
      <c r="B19" s="59" t="s">
        <v>71</v>
      </c>
      <c r="C19" s="55">
        <v>26192</v>
      </c>
      <c r="D19" s="56">
        <v>97956</v>
      </c>
      <c r="E19" s="56">
        <v>3739.92</v>
      </c>
      <c r="F19" s="38" t="e">
        <v>#VALUE!</v>
      </c>
      <c r="G19" s="57" t="e">
        <f t="shared" si="1"/>
        <v>#VALUE!</v>
      </c>
    </row>
    <row r="20" spans="1:11" ht="14.25" customHeight="1" x14ac:dyDescent="0.2">
      <c r="A20" s="54" t="s">
        <v>72</v>
      </c>
      <c r="B20" s="59" t="s">
        <v>73</v>
      </c>
      <c r="C20" s="55">
        <v>2976</v>
      </c>
      <c r="D20" s="56">
        <v>9169.9</v>
      </c>
      <c r="E20" s="56">
        <v>3081.28</v>
      </c>
      <c r="F20" s="38" t="e">
        <v>#VALUE!</v>
      </c>
      <c r="G20" s="57" t="e">
        <f t="shared" si="1"/>
        <v>#VALUE!</v>
      </c>
    </row>
    <row r="21" spans="1:11" ht="14.25" customHeight="1" x14ac:dyDescent="0.2">
      <c r="A21" s="54" t="s">
        <v>74</v>
      </c>
      <c r="B21" s="59" t="s">
        <v>75</v>
      </c>
      <c r="C21" s="55">
        <v>1733</v>
      </c>
      <c r="D21" s="56">
        <v>8495.2000000000007</v>
      </c>
      <c r="E21" s="56">
        <v>4902.05</v>
      </c>
      <c r="F21" s="38" t="e">
        <v>#VALUE!</v>
      </c>
      <c r="G21" s="57" t="e">
        <f t="shared" si="1"/>
        <v>#VALUE!</v>
      </c>
    </row>
    <row r="22" spans="1:11" ht="14.25" customHeight="1" x14ac:dyDescent="0.2">
      <c r="A22" s="54" t="s">
        <v>76</v>
      </c>
      <c r="B22" s="59" t="s">
        <v>77</v>
      </c>
      <c r="C22" s="55">
        <v>628</v>
      </c>
      <c r="D22" s="56">
        <v>1482.7</v>
      </c>
      <c r="E22" s="56">
        <v>2361.0500000000002</v>
      </c>
      <c r="F22" s="38" t="e">
        <v>#VALUE!</v>
      </c>
      <c r="G22" s="57" t="e">
        <f t="shared" si="1"/>
        <v>#VALUE!</v>
      </c>
    </row>
    <row r="23" spans="1:11" ht="14.25" customHeight="1" x14ac:dyDescent="0.2">
      <c r="A23" s="54" t="s">
        <v>78</v>
      </c>
      <c r="B23" s="59" t="s">
        <v>79</v>
      </c>
      <c r="C23" s="55">
        <v>11</v>
      </c>
      <c r="D23" s="56">
        <v>964.5</v>
      </c>
      <c r="E23" s="56">
        <v>87681.84</v>
      </c>
      <c r="F23" s="38" t="e">
        <v>#VALUE!</v>
      </c>
      <c r="G23" s="57" t="e">
        <f t="shared" si="1"/>
        <v>#VALUE!</v>
      </c>
    </row>
    <row r="24" spans="1:11" ht="42.75" customHeight="1" x14ac:dyDescent="0.2">
      <c r="A24" s="54" t="s">
        <v>80</v>
      </c>
      <c r="B24" s="59" t="s">
        <v>81</v>
      </c>
      <c r="C24" s="55">
        <v>385</v>
      </c>
      <c r="D24" s="56">
        <v>545.1</v>
      </c>
      <c r="E24" s="56">
        <v>1415.75</v>
      </c>
      <c r="F24" s="38" t="e">
        <v>#VALUE!</v>
      </c>
      <c r="G24" s="57" t="e">
        <f t="shared" si="1"/>
        <v>#VALUE!</v>
      </c>
      <c r="H24" s="38">
        <f>SUM(C24:C26)</f>
        <v>93637</v>
      </c>
      <c r="I24" s="39">
        <f>SUM(D24:D26)</f>
        <v>442606.6</v>
      </c>
      <c r="J24" s="57">
        <f>H24-C4</f>
        <v>0</v>
      </c>
      <c r="K24" s="58">
        <f>I24-D4</f>
        <v>0</v>
      </c>
    </row>
    <row r="25" spans="1:11" ht="11.25" customHeight="1" x14ac:dyDescent="0.2">
      <c r="A25" s="54" t="s">
        <v>82</v>
      </c>
      <c r="B25" s="59" t="s">
        <v>83</v>
      </c>
      <c r="C25" s="55">
        <v>10207</v>
      </c>
      <c r="D25" s="56">
        <v>24098.7</v>
      </c>
      <c r="E25" s="56">
        <v>2361</v>
      </c>
      <c r="F25" s="38" t="e">
        <v>#VALUE!</v>
      </c>
      <c r="G25" s="57" t="e">
        <f t="shared" si="1"/>
        <v>#VALUE!</v>
      </c>
    </row>
    <row r="26" spans="1:11" ht="11.25" customHeight="1" x14ac:dyDescent="0.2">
      <c r="A26" s="54" t="s">
        <v>84</v>
      </c>
      <c r="B26" s="59" t="s">
        <v>85</v>
      </c>
      <c r="C26" s="55">
        <v>83045</v>
      </c>
      <c r="D26" s="56">
        <v>417962.8</v>
      </c>
      <c r="E26" s="56">
        <v>5032.97</v>
      </c>
      <c r="F26" s="38" t="e">
        <v>#VALUE!</v>
      </c>
      <c r="G26" s="57" t="e">
        <f t="shared" si="1"/>
        <v>#VALUE!</v>
      </c>
    </row>
    <row r="27" spans="1:11" s="63" customFormat="1" ht="22.5" customHeight="1" x14ac:dyDescent="0.2">
      <c r="A27" s="54" t="s">
        <v>105</v>
      </c>
      <c r="B27" s="59" t="s">
        <v>87</v>
      </c>
      <c r="C27" s="60">
        <v>0</v>
      </c>
      <c r="D27" s="62">
        <v>0</v>
      </c>
      <c r="E27" s="62">
        <v>0</v>
      </c>
      <c r="F27" s="70"/>
      <c r="G27" s="70"/>
    </row>
    <row r="28" spans="1:11" ht="22.5" customHeight="1" x14ac:dyDescent="0.2">
      <c r="A28" s="54" t="s">
        <v>88</v>
      </c>
      <c r="B28" s="59" t="s">
        <v>89</v>
      </c>
      <c r="C28" s="60">
        <v>0</v>
      </c>
      <c r="D28" s="62">
        <v>0</v>
      </c>
      <c r="E28" s="62">
        <v>0</v>
      </c>
    </row>
    <row r="29" spans="1:11" s="63" customFormat="1" ht="6.75" customHeight="1" x14ac:dyDescent="0.2">
      <c r="A29" s="64"/>
      <c r="B29" s="65"/>
      <c r="C29" s="66"/>
      <c r="D29" s="67"/>
      <c r="E29" s="67"/>
    </row>
    <row r="30" spans="1:11" ht="11.25" customHeight="1" x14ac:dyDescent="0.2">
      <c r="A30" s="76" t="s">
        <v>90</v>
      </c>
      <c r="B30" s="76"/>
      <c r="C30" s="76"/>
      <c r="D30" s="76"/>
      <c r="E30" s="76"/>
      <c r="G30" s="40"/>
      <c r="H30" s="41"/>
      <c r="I30" s="41"/>
      <c r="J30" s="40"/>
      <c r="K30" s="40"/>
    </row>
    <row r="31" spans="1:11" ht="11.25" customHeight="1" x14ac:dyDescent="0.2">
      <c r="A31" s="76"/>
      <c r="B31" s="76"/>
      <c r="C31" s="76"/>
      <c r="D31" s="76"/>
      <c r="E31" s="76"/>
      <c r="G31" s="40"/>
      <c r="H31" s="41"/>
      <c r="I31" s="41"/>
      <c r="J31" s="40"/>
      <c r="K31" s="40"/>
    </row>
    <row r="32" spans="1:11" ht="40.5" customHeight="1" x14ac:dyDescent="0.2">
      <c r="A32" s="77" t="s">
        <v>91</v>
      </c>
      <c r="B32" s="77"/>
      <c r="C32" s="77"/>
      <c r="D32" s="77" t="s">
        <v>92</v>
      </c>
      <c r="E32" s="77"/>
      <c r="F32" s="77"/>
      <c r="G32" s="77"/>
    </row>
    <row r="34" spans="1:3" ht="22.5" customHeight="1" x14ac:dyDescent="0.2">
      <c r="A34" s="77" t="s">
        <v>93</v>
      </c>
      <c r="B34" s="77"/>
      <c r="C34" s="77"/>
    </row>
  </sheetData>
  <mergeCells count="4">
    <mergeCell ref="A30:E31"/>
    <mergeCell ref="A32:C32"/>
    <mergeCell ref="D32:G32"/>
    <mergeCell ref="A34:C34"/>
  </mergeCells>
  <pageMargins left="0.39374999999999999" right="0.39374999999999999" top="0.39374999999999999" bottom="0.39374999999999999" header="0.511811023622047" footer="0.118055555555556"/>
  <pageSetup paperSize="9" orientation="portrait" horizontalDpi="300" verticalDpi="300"/>
  <headerFooter>
    <oddFooter>&amp;R&amp;6&amp;P/&amp;N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zoomScaleNormal="100" workbookViewId="0">
      <selection activeCell="O24" sqref="O24"/>
    </sheetView>
  </sheetViews>
  <sheetFormatPr defaultColWidth="9.33203125" defaultRowHeight="12.75" x14ac:dyDescent="0.2"/>
  <sheetData>
    <row r="2" spans="2:7" x14ac:dyDescent="0.2">
      <c r="B2" s="15" t="s">
        <v>94</v>
      </c>
      <c r="G2" s="15" t="s">
        <v>95</v>
      </c>
    </row>
    <row r="3" spans="2:7" x14ac:dyDescent="0.2">
      <c r="B3" s="15" t="s">
        <v>41</v>
      </c>
      <c r="C3" s="60">
        <f>'5pf (раб)'!C4</f>
        <v>93637</v>
      </c>
      <c r="D3" s="15" t="s">
        <v>96</v>
      </c>
      <c r="E3" s="15" t="s">
        <v>97</v>
      </c>
      <c r="F3" s="60">
        <f>SUM('5pf (раб)'!C5:C17)</f>
        <v>93637</v>
      </c>
      <c r="G3" s="68" t="str">
        <f>IF(F3=C3,"+","-")</f>
        <v>+</v>
      </c>
    </row>
    <row r="4" spans="2:7" x14ac:dyDescent="0.2">
      <c r="B4" s="15" t="s">
        <v>41</v>
      </c>
      <c r="C4" s="60">
        <f>'5pf (раб)'!C4</f>
        <v>93637</v>
      </c>
      <c r="D4" s="15" t="s">
        <v>96</v>
      </c>
      <c r="E4" s="15" t="s">
        <v>98</v>
      </c>
      <c r="F4" s="60">
        <f>SUM('5pf (раб)'!C18:C23)</f>
        <v>93637</v>
      </c>
      <c r="G4" s="68" t="str">
        <f>IF(F4=C4,"+","-")</f>
        <v>+</v>
      </c>
    </row>
    <row r="5" spans="2:7" x14ac:dyDescent="0.2">
      <c r="B5" s="15" t="s">
        <v>41</v>
      </c>
      <c r="C5" s="60">
        <f>'5pf (раб)'!C4</f>
        <v>93637</v>
      </c>
      <c r="D5" s="15" t="s">
        <v>96</v>
      </c>
      <c r="E5" s="15" t="s">
        <v>99</v>
      </c>
      <c r="F5" s="60">
        <f>SUM('5pf (раб)'!C24:C26)</f>
        <v>93637</v>
      </c>
      <c r="G5" s="68" t="str">
        <f>IF(F5=C5,"+","-")</f>
        <v>+</v>
      </c>
    </row>
    <row r="6" spans="2:7" x14ac:dyDescent="0.2">
      <c r="B6" s="15" t="s">
        <v>41</v>
      </c>
      <c r="C6" s="60">
        <f>'5pf (раб)'!C4</f>
        <v>93637</v>
      </c>
      <c r="D6" s="15" t="s">
        <v>100</v>
      </c>
      <c r="E6" s="15" t="s">
        <v>87</v>
      </c>
      <c r="F6" s="60">
        <f>'5pf (раб)'!C27</f>
        <v>0</v>
      </c>
      <c r="G6" s="68" t="str">
        <f>IF(F6&lt;=C6,"+","-")</f>
        <v>+</v>
      </c>
    </row>
    <row r="7" spans="2:7" x14ac:dyDescent="0.2">
      <c r="G7" s="68"/>
    </row>
    <row r="8" spans="2:7" x14ac:dyDescent="0.2">
      <c r="B8" s="15" t="s">
        <v>102</v>
      </c>
      <c r="G8" s="68"/>
    </row>
    <row r="9" spans="2:7" x14ac:dyDescent="0.2">
      <c r="B9" s="15" t="s">
        <v>41</v>
      </c>
      <c r="C9" s="62">
        <f>'5pf (раб)'!D4</f>
        <v>442606.6</v>
      </c>
      <c r="D9" s="15" t="s">
        <v>96</v>
      </c>
      <c r="E9" s="15" t="s">
        <v>97</v>
      </c>
      <c r="F9" s="62">
        <f>SUM('5pf (раб)'!D5:D17)</f>
        <v>442606.60000000003</v>
      </c>
      <c r="G9" s="68" t="str">
        <f>IF(F9=C9,"+","-")</f>
        <v>+</v>
      </c>
    </row>
    <row r="10" spans="2:7" x14ac:dyDescent="0.2">
      <c r="B10" s="15" t="s">
        <v>41</v>
      </c>
      <c r="C10" s="62">
        <f>'5pf (раб)'!D4</f>
        <v>442606.6</v>
      </c>
      <c r="D10" s="15" t="s">
        <v>96</v>
      </c>
      <c r="E10" s="15" t="s">
        <v>98</v>
      </c>
      <c r="F10" s="62">
        <f>SUM('5pf (раб)'!D18:D23)</f>
        <v>442606.60000000003</v>
      </c>
      <c r="G10" s="68" t="str">
        <f>IF(F10=C10,"+","-")</f>
        <v>+</v>
      </c>
    </row>
    <row r="11" spans="2:7" x14ac:dyDescent="0.2">
      <c r="B11" s="15" t="s">
        <v>41</v>
      </c>
      <c r="C11" s="62">
        <f>'5pf (раб)'!D4</f>
        <v>442606.6</v>
      </c>
      <c r="D11" s="15" t="s">
        <v>96</v>
      </c>
      <c r="E11" s="15" t="s">
        <v>99</v>
      </c>
      <c r="F11" s="62">
        <f>SUM('5pf (раб)'!D24:D26)</f>
        <v>442606.6</v>
      </c>
      <c r="G11" s="68" t="str">
        <f>IF(F11=C11,"+","-")</f>
        <v>+</v>
      </c>
    </row>
    <row r="12" spans="2:7" x14ac:dyDescent="0.2">
      <c r="B12" s="15" t="s">
        <v>41</v>
      </c>
      <c r="C12" s="62">
        <f>'5pf (раб)'!D4</f>
        <v>442606.6</v>
      </c>
      <c r="D12" s="15" t="s">
        <v>100</v>
      </c>
      <c r="E12" s="15" t="s">
        <v>87</v>
      </c>
      <c r="F12" s="62">
        <f>'5pf (раб)'!D27</f>
        <v>0</v>
      </c>
      <c r="G12" s="68" t="str">
        <f>IF(F12&lt;=C12,"+","-")</f>
        <v>+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5pf_titul</vt:lpstr>
      <vt:lpstr>5pf</vt:lpstr>
      <vt:lpstr>5pf Контроль</vt:lpstr>
      <vt:lpstr>5pf_titul (раб)</vt:lpstr>
      <vt:lpstr>5pf (раб)</vt:lpstr>
      <vt:lpstr>5pf (раб) Контроль</vt:lpstr>
      <vt:lpstr>'5pf'!Заголовки_для_печати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Пилявець Алла Степанівна</dc:creator>
  <dc:description/>
  <cp:lastModifiedBy>Разанова Юлія Вікторівна</cp:lastModifiedBy>
  <cp:revision>1</cp:revision>
  <cp:lastPrinted>2025-01-03T15:37:38Z</cp:lastPrinted>
  <dcterms:created xsi:type="dcterms:W3CDTF">2025-01-02T10:29:39Z</dcterms:created>
  <dcterms:modified xsi:type="dcterms:W3CDTF">2025-01-16T06:57:23Z</dcterms:modified>
  <dc:language>uk-UA</dc:language>
</cp:coreProperties>
</file>