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6pf_titul" sheetId="1" r:id="rId1"/>
    <sheet name="6pf" sheetId="2" r:id="rId2"/>
    <sheet name="Контроль 6pf" sheetId="3" r:id="rId3"/>
    <sheet name="Контроль 6pf новопризнач." sheetId="4" r:id="rId4"/>
  </sheets>
  <definedNames>
    <definedName name="OLE_LINK2" localSheetId="1">'6pf'!#REF!</definedName>
    <definedName name="Print_Titles" localSheetId="1">'6pf'!#REF!</definedName>
  </definedNames>
  <calcPr calcId="145621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45" i="4" l="1"/>
  <c r="C145" i="4"/>
  <c r="G145" i="4" s="1"/>
  <c r="F144" i="4"/>
  <c r="C144" i="4"/>
  <c r="G144" i="4" s="1"/>
  <c r="F143" i="4"/>
  <c r="C143" i="4"/>
  <c r="G143" i="4" s="1"/>
  <c r="F142" i="4"/>
  <c r="C142" i="4"/>
  <c r="G142" i="4" s="1"/>
  <c r="G141" i="4"/>
  <c r="F141" i="4"/>
  <c r="C141" i="4"/>
  <c r="F140" i="4"/>
  <c r="C140" i="4"/>
  <c r="G140" i="4" s="1"/>
  <c r="F139" i="4"/>
  <c r="C139" i="4"/>
  <c r="G139" i="4" s="1"/>
  <c r="F138" i="4"/>
  <c r="C138" i="4"/>
  <c r="G138" i="4" s="1"/>
  <c r="G137" i="4"/>
  <c r="F137" i="4"/>
  <c r="C137" i="4"/>
  <c r="F136" i="4"/>
  <c r="C136" i="4"/>
  <c r="G136" i="4" s="1"/>
  <c r="M129" i="4"/>
  <c r="J129" i="4"/>
  <c r="N129" i="4" s="1"/>
  <c r="F129" i="4"/>
  <c r="C129" i="4"/>
  <c r="G129" i="4" s="1"/>
  <c r="N128" i="4"/>
  <c r="M128" i="4"/>
  <c r="J128" i="4"/>
  <c r="F128" i="4"/>
  <c r="C128" i="4"/>
  <c r="G128" i="4" s="1"/>
  <c r="M127" i="4"/>
  <c r="J127" i="4"/>
  <c r="N127" i="4" s="1"/>
  <c r="F127" i="4"/>
  <c r="C127" i="4"/>
  <c r="G127" i="4" s="1"/>
  <c r="N126" i="4"/>
  <c r="M126" i="4"/>
  <c r="J126" i="4"/>
  <c r="F126" i="4"/>
  <c r="C126" i="4"/>
  <c r="G126" i="4" s="1"/>
  <c r="M125" i="4"/>
  <c r="J125" i="4"/>
  <c r="N125" i="4" s="1"/>
  <c r="F125" i="4"/>
  <c r="C125" i="4"/>
  <c r="G125" i="4" s="1"/>
  <c r="N124" i="4"/>
  <c r="M124" i="4"/>
  <c r="J124" i="4"/>
  <c r="F124" i="4"/>
  <c r="C124" i="4"/>
  <c r="G124" i="4" s="1"/>
  <c r="N123" i="4"/>
  <c r="M123" i="4"/>
  <c r="J123" i="4"/>
  <c r="F123" i="4"/>
  <c r="C123" i="4"/>
  <c r="G123" i="4" s="1"/>
  <c r="N122" i="4"/>
  <c r="M122" i="4"/>
  <c r="J122" i="4"/>
  <c r="F122" i="4"/>
  <c r="C122" i="4"/>
  <c r="G122" i="4" s="1"/>
  <c r="M121" i="4"/>
  <c r="N121" i="4" s="1"/>
  <c r="J121" i="4"/>
  <c r="F121" i="4"/>
  <c r="C121" i="4"/>
  <c r="G121" i="4" s="1"/>
  <c r="N120" i="4"/>
  <c r="M120" i="4"/>
  <c r="J120" i="4"/>
  <c r="F120" i="4"/>
  <c r="C120" i="4"/>
  <c r="G120" i="4" s="1"/>
  <c r="M119" i="4"/>
  <c r="J119" i="4"/>
  <c r="N119" i="4" s="1"/>
  <c r="F119" i="4"/>
  <c r="C119" i="4"/>
  <c r="G119" i="4" s="1"/>
  <c r="N118" i="4"/>
  <c r="M118" i="4"/>
  <c r="J118" i="4"/>
  <c r="F118" i="4"/>
  <c r="C118" i="4"/>
  <c r="G118" i="4" s="1"/>
  <c r="M117" i="4"/>
  <c r="J117" i="4"/>
  <c r="N117" i="4" s="1"/>
  <c r="G117" i="4"/>
  <c r="F117" i="4"/>
  <c r="C117" i="4"/>
  <c r="N116" i="4"/>
  <c r="M116" i="4"/>
  <c r="J116" i="4"/>
  <c r="F116" i="4"/>
  <c r="C116" i="4"/>
  <c r="G116" i="4" s="1"/>
  <c r="J115" i="4"/>
  <c r="N115" i="4" s="1"/>
  <c r="C115" i="4"/>
  <c r="G115" i="4" s="1"/>
  <c r="N114" i="4"/>
  <c r="M114" i="4"/>
  <c r="J114" i="4"/>
  <c r="F114" i="4"/>
  <c r="C114" i="4"/>
  <c r="G114" i="4" s="1"/>
  <c r="M113" i="4"/>
  <c r="J113" i="4"/>
  <c r="N113" i="4" s="1"/>
  <c r="F113" i="4"/>
  <c r="C113" i="4"/>
  <c r="G113" i="4" s="1"/>
  <c r="M112" i="4"/>
  <c r="N112" i="4" s="1"/>
  <c r="J112" i="4"/>
  <c r="F112" i="4"/>
  <c r="C112" i="4"/>
  <c r="G112" i="4" s="1"/>
  <c r="M111" i="4"/>
  <c r="J111" i="4"/>
  <c r="N111" i="4" s="1"/>
  <c r="F111" i="4"/>
  <c r="C111" i="4"/>
  <c r="G111" i="4" s="1"/>
  <c r="M110" i="4"/>
  <c r="N110" i="4" s="1"/>
  <c r="J110" i="4"/>
  <c r="F110" i="4"/>
  <c r="C110" i="4"/>
  <c r="G110" i="4" s="1"/>
  <c r="M109" i="4"/>
  <c r="J109" i="4"/>
  <c r="N109" i="4" s="1"/>
  <c r="F109" i="4"/>
  <c r="C109" i="4"/>
  <c r="G109" i="4" s="1"/>
  <c r="M108" i="4"/>
  <c r="N108" i="4" s="1"/>
  <c r="J108" i="4"/>
  <c r="F108" i="4"/>
  <c r="C108" i="4"/>
  <c r="G108" i="4" s="1"/>
  <c r="M107" i="4"/>
  <c r="J107" i="4"/>
  <c r="N107" i="4" s="1"/>
  <c r="F107" i="4"/>
  <c r="C107" i="4"/>
  <c r="G107" i="4" s="1"/>
  <c r="M106" i="4"/>
  <c r="N106" i="4" s="1"/>
  <c r="J106" i="4"/>
  <c r="F106" i="4"/>
  <c r="C106" i="4"/>
  <c r="G106" i="4" s="1"/>
  <c r="M105" i="4"/>
  <c r="J105" i="4"/>
  <c r="N105" i="4" s="1"/>
  <c r="F105" i="4"/>
  <c r="G105" i="4" s="1"/>
  <c r="C105" i="4"/>
  <c r="N104" i="4"/>
  <c r="M104" i="4"/>
  <c r="J104" i="4"/>
  <c r="F104" i="4"/>
  <c r="C104" i="4"/>
  <c r="G104" i="4" s="1"/>
  <c r="M103" i="4"/>
  <c r="J103" i="4"/>
  <c r="N103" i="4" s="1"/>
  <c r="F103" i="4"/>
  <c r="C103" i="4"/>
  <c r="G103" i="4" s="1"/>
  <c r="N102" i="4"/>
  <c r="M102" i="4"/>
  <c r="J102" i="4"/>
  <c r="F102" i="4"/>
  <c r="C102" i="4"/>
  <c r="G102" i="4" s="1"/>
  <c r="M101" i="4"/>
  <c r="J101" i="4"/>
  <c r="N101" i="4" s="1"/>
  <c r="F101" i="4"/>
  <c r="C101" i="4"/>
  <c r="G101" i="4" s="1"/>
  <c r="M100" i="4"/>
  <c r="N100" i="4" s="1"/>
  <c r="J100" i="4"/>
  <c r="F100" i="4"/>
  <c r="C100" i="4"/>
  <c r="G100" i="4" s="1"/>
  <c r="M99" i="4"/>
  <c r="J99" i="4"/>
  <c r="N99" i="4" s="1"/>
  <c r="F99" i="4"/>
  <c r="C99" i="4"/>
  <c r="G99" i="4" s="1"/>
  <c r="M98" i="4"/>
  <c r="N98" i="4" s="1"/>
  <c r="J98" i="4"/>
  <c r="F98" i="4"/>
  <c r="C98" i="4"/>
  <c r="G98" i="4" s="1"/>
  <c r="M97" i="4"/>
  <c r="J97" i="4"/>
  <c r="N97" i="4" s="1"/>
  <c r="F97" i="4"/>
  <c r="C97" i="4"/>
  <c r="G97" i="4" s="1"/>
  <c r="M96" i="4"/>
  <c r="N96" i="4" s="1"/>
  <c r="J96" i="4"/>
  <c r="F96" i="4"/>
  <c r="C96" i="4"/>
  <c r="G96" i="4" s="1"/>
  <c r="M95" i="4"/>
  <c r="J95" i="4"/>
  <c r="N95" i="4" s="1"/>
  <c r="F95" i="4"/>
  <c r="C95" i="4"/>
  <c r="G95" i="4" s="1"/>
  <c r="M94" i="4"/>
  <c r="N94" i="4" s="1"/>
  <c r="J94" i="4"/>
  <c r="F94" i="4"/>
  <c r="C94" i="4"/>
  <c r="G94" i="4" s="1"/>
  <c r="M93" i="4"/>
  <c r="J93" i="4"/>
  <c r="N93" i="4" s="1"/>
  <c r="F93" i="4"/>
  <c r="G93" i="4" s="1"/>
  <c r="C93" i="4"/>
  <c r="N92" i="4"/>
  <c r="M92" i="4"/>
  <c r="J92" i="4"/>
  <c r="F92" i="4"/>
  <c r="C92" i="4"/>
  <c r="G92" i="4" s="1"/>
  <c r="M91" i="4"/>
  <c r="J91" i="4"/>
  <c r="N91" i="4" s="1"/>
  <c r="F91" i="4"/>
  <c r="C91" i="4"/>
  <c r="G91" i="4" s="1"/>
  <c r="N90" i="4"/>
  <c r="M90" i="4"/>
  <c r="J90" i="4"/>
  <c r="F90" i="4"/>
  <c r="C90" i="4"/>
  <c r="G90" i="4" s="1"/>
  <c r="M89" i="4"/>
  <c r="J89" i="4"/>
  <c r="N89" i="4" s="1"/>
  <c r="F89" i="4"/>
  <c r="C89" i="4"/>
  <c r="G89" i="4" s="1"/>
  <c r="M88" i="4"/>
  <c r="N88" i="4" s="1"/>
  <c r="J88" i="4"/>
  <c r="F88" i="4"/>
  <c r="C88" i="4"/>
  <c r="G88" i="4" s="1"/>
  <c r="M87" i="4"/>
  <c r="J87" i="4"/>
  <c r="N87" i="4" s="1"/>
  <c r="F87" i="4"/>
  <c r="C87" i="4"/>
  <c r="G87" i="4" s="1"/>
  <c r="M86" i="4"/>
  <c r="N86" i="4" s="1"/>
  <c r="J86" i="4"/>
  <c r="F86" i="4"/>
  <c r="C86" i="4"/>
  <c r="G86" i="4" s="1"/>
  <c r="M85" i="4"/>
  <c r="J85" i="4"/>
  <c r="N85" i="4" s="1"/>
  <c r="F85" i="4"/>
  <c r="C85" i="4"/>
  <c r="G85" i="4" s="1"/>
  <c r="M84" i="4"/>
  <c r="N84" i="4" s="1"/>
  <c r="J84" i="4"/>
  <c r="F84" i="4"/>
  <c r="C84" i="4"/>
  <c r="G84" i="4" s="1"/>
  <c r="M83" i="4"/>
  <c r="J83" i="4"/>
  <c r="N83" i="4" s="1"/>
  <c r="F83" i="4"/>
  <c r="C83" i="4"/>
  <c r="G83" i="4" s="1"/>
  <c r="M82" i="4"/>
  <c r="N82" i="4" s="1"/>
  <c r="J82" i="4"/>
  <c r="F82" i="4"/>
  <c r="C82" i="4"/>
  <c r="G82" i="4" s="1"/>
  <c r="M81" i="4"/>
  <c r="J81" i="4"/>
  <c r="N81" i="4" s="1"/>
  <c r="F81" i="4"/>
  <c r="G81" i="4" s="1"/>
  <c r="C81" i="4"/>
  <c r="N80" i="4"/>
  <c r="M80" i="4"/>
  <c r="J80" i="4"/>
  <c r="F80" i="4"/>
  <c r="C80" i="4"/>
  <c r="G80" i="4" s="1"/>
  <c r="M79" i="4"/>
  <c r="J79" i="4"/>
  <c r="N79" i="4" s="1"/>
  <c r="F79" i="4"/>
  <c r="C79" i="4"/>
  <c r="G79" i="4" s="1"/>
  <c r="N78" i="4"/>
  <c r="M78" i="4"/>
  <c r="J78" i="4"/>
  <c r="F78" i="4"/>
  <c r="C78" i="4"/>
  <c r="G78" i="4" s="1"/>
  <c r="M77" i="4"/>
  <c r="J77" i="4"/>
  <c r="N77" i="4" s="1"/>
  <c r="F77" i="4"/>
  <c r="C77" i="4"/>
  <c r="G77" i="4" s="1"/>
  <c r="M76" i="4"/>
  <c r="N76" i="4" s="1"/>
  <c r="J76" i="4"/>
  <c r="F76" i="4"/>
  <c r="C76" i="4"/>
  <c r="G76" i="4" s="1"/>
  <c r="M75" i="4"/>
  <c r="J75" i="4"/>
  <c r="N75" i="4" s="1"/>
  <c r="F75" i="4"/>
  <c r="C75" i="4"/>
  <c r="G75" i="4" s="1"/>
  <c r="M74" i="4"/>
  <c r="N74" i="4" s="1"/>
  <c r="J74" i="4"/>
  <c r="F74" i="4"/>
  <c r="C74" i="4"/>
  <c r="G74" i="4" s="1"/>
  <c r="M73" i="4"/>
  <c r="J73" i="4"/>
  <c r="N73" i="4" s="1"/>
  <c r="F73" i="4"/>
  <c r="C73" i="4"/>
  <c r="G73" i="4" s="1"/>
  <c r="M72" i="4"/>
  <c r="N72" i="4" s="1"/>
  <c r="J72" i="4"/>
  <c r="F72" i="4"/>
  <c r="C72" i="4"/>
  <c r="G72" i="4" s="1"/>
  <c r="M71" i="4"/>
  <c r="J71" i="4"/>
  <c r="N71" i="4" s="1"/>
  <c r="F71" i="4"/>
  <c r="C71" i="4"/>
  <c r="G71" i="4" s="1"/>
  <c r="M70" i="4"/>
  <c r="N70" i="4" s="1"/>
  <c r="J70" i="4"/>
  <c r="F70" i="4"/>
  <c r="C70" i="4"/>
  <c r="G70" i="4" s="1"/>
  <c r="M69" i="4"/>
  <c r="J69" i="4"/>
  <c r="N69" i="4" s="1"/>
  <c r="F69" i="4"/>
  <c r="G69" i="4" s="1"/>
  <c r="C69" i="4"/>
  <c r="N68" i="4"/>
  <c r="M68" i="4"/>
  <c r="J68" i="4"/>
  <c r="F68" i="4"/>
  <c r="C68" i="4"/>
  <c r="G68" i="4" s="1"/>
  <c r="M67" i="4"/>
  <c r="J67" i="4"/>
  <c r="N67" i="4" s="1"/>
  <c r="F67" i="4"/>
  <c r="C67" i="4"/>
  <c r="G67" i="4" s="1"/>
  <c r="N66" i="4"/>
  <c r="M66" i="4"/>
  <c r="J66" i="4"/>
  <c r="F66" i="4"/>
  <c r="C66" i="4"/>
  <c r="G66" i="4" s="1"/>
  <c r="M65" i="4"/>
  <c r="J65" i="4"/>
  <c r="N65" i="4" s="1"/>
  <c r="F65" i="4"/>
  <c r="C65" i="4"/>
  <c r="G65" i="4" s="1"/>
  <c r="M64" i="4"/>
  <c r="N64" i="4" s="1"/>
  <c r="J64" i="4"/>
  <c r="F64" i="4"/>
  <c r="C64" i="4"/>
  <c r="G64" i="4" s="1"/>
  <c r="M63" i="4"/>
  <c r="J63" i="4"/>
  <c r="N63" i="4" s="1"/>
  <c r="F63" i="4"/>
  <c r="C63" i="4"/>
  <c r="G63" i="4" s="1"/>
  <c r="M62" i="4"/>
  <c r="N62" i="4" s="1"/>
  <c r="J62" i="4"/>
  <c r="F62" i="4"/>
  <c r="C62" i="4"/>
  <c r="G62" i="4" s="1"/>
  <c r="M61" i="4"/>
  <c r="J61" i="4"/>
  <c r="N61" i="4" s="1"/>
  <c r="F61" i="4"/>
  <c r="C61" i="4"/>
  <c r="G61" i="4" s="1"/>
  <c r="M60" i="4"/>
  <c r="N60" i="4" s="1"/>
  <c r="J60" i="4"/>
  <c r="F60" i="4"/>
  <c r="C60" i="4"/>
  <c r="G60" i="4" s="1"/>
  <c r="M59" i="4"/>
  <c r="J59" i="4"/>
  <c r="N59" i="4" s="1"/>
  <c r="F59" i="4"/>
  <c r="C59" i="4"/>
  <c r="G59" i="4" s="1"/>
  <c r="M58" i="4"/>
  <c r="N58" i="4" s="1"/>
  <c r="J58" i="4"/>
  <c r="F58" i="4"/>
  <c r="C58" i="4"/>
  <c r="G58" i="4" s="1"/>
  <c r="M57" i="4"/>
  <c r="J57" i="4"/>
  <c r="N57" i="4" s="1"/>
  <c r="F57" i="4"/>
  <c r="G57" i="4" s="1"/>
  <c r="C57" i="4"/>
  <c r="N56" i="4"/>
  <c r="M56" i="4"/>
  <c r="J56" i="4"/>
  <c r="F56" i="4"/>
  <c r="C56" i="4"/>
  <c r="G56" i="4" s="1"/>
  <c r="M55" i="4"/>
  <c r="J55" i="4"/>
  <c r="N55" i="4" s="1"/>
  <c r="F55" i="4"/>
  <c r="C55" i="4"/>
  <c r="G55" i="4" s="1"/>
  <c r="N54" i="4"/>
  <c r="M54" i="4"/>
  <c r="J54" i="4"/>
  <c r="F54" i="4"/>
  <c r="C54" i="4"/>
  <c r="G54" i="4" s="1"/>
  <c r="M53" i="4"/>
  <c r="J53" i="4"/>
  <c r="N53" i="4" s="1"/>
  <c r="F53" i="4"/>
  <c r="C53" i="4"/>
  <c r="G53" i="4" s="1"/>
  <c r="M52" i="4"/>
  <c r="N52" i="4" s="1"/>
  <c r="J52" i="4"/>
  <c r="F52" i="4"/>
  <c r="C52" i="4"/>
  <c r="G52" i="4" s="1"/>
  <c r="M51" i="4"/>
  <c r="J51" i="4"/>
  <c r="N51" i="4" s="1"/>
  <c r="F51" i="4"/>
  <c r="C51" i="4"/>
  <c r="G51" i="4" s="1"/>
  <c r="M50" i="4"/>
  <c r="N50" i="4" s="1"/>
  <c r="J50" i="4"/>
  <c r="F50" i="4"/>
  <c r="C50" i="4"/>
  <c r="G50" i="4" s="1"/>
  <c r="M49" i="4"/>
  <c r="J49" i="4"/>
  <c r="N49" i="4" s="1"/>
  <c r="F49" i="4"/>
  <c r="C49" i="4"/>
  <c r="G49" i="4" s="1"/>
  <c r="M48" i="4"/>
  <c r="N48" i="4" s="1"/>
  <c r="J48" i="4"/>
  <c r="F48" i="4"/>
  <c r="C48" i="4"/>
  <c r="G48" i="4" s="1"/>
  <c r="M47" i="4"/>
  <c r="J47" i="4"/>
  <c r="N47" i="4" s="1"/>
  <c r="F47" i="4"/>
  <c r="C47" i="4"/>
  <c r="G47" i="4" s="1"/>
  <c r="M46" i="4"/>
  <c r="N46" i="4" s="1"/>
  <c r="J46" i="4"/>
  <c r="F46" i="4"/>
  <c r="C46" i="4"/>
  <c r="G46" i="4" s="1"/>
  <c r="M45" i="4"/>
  <c r="J45" i="4"/>
  <c r="N45" i="4" s="1"/>
  <c r="F45" i="4"/>
  <c r="G45" i="4" s="1"/>
  <c r="C45" i="4"/>
  <c r="N44" i="4"/>
  <c r="M44" i="4"/>
  <c r="J44" i="4"/>
  <c r="F44" i="4"/>
  <c r="C44" i="4"/>
  <c r="G44" i="4" s="1"/>
  <c r="M43" i="4"/>
  <c r="J43" i="4"/>
  <c r="N43" i="4" s="1"/>
  <c r="F43" i="4"/>
  <c r="C43" i="4"/>
  <c r="G43" i="4" s="1"/>
  <c r="N42" i="4"/>
  <c r="M42" i="4"/>
  <c r="J42" i="4"/>
  <c r="F42" i="4"/>
  <c r="C42" i="4"/>
  <c r="G42" i="4" s="1"/>
  <c r="M41" i="4"/>
  <c r="J41" i="4"/>
  <c r="N41" i="4" s="1"/>
  <c r="F41" i="4"/>
  <c r="C41" i="4"/>
  <c r="G41" i="4" s="1"/>
  <c r="M40" i="4"/>
  <c r="N40" i="4" s="1"/>
  <c r="J40" i="4"/>
  <c r="F40" i="4"/>
  <c r="C40" i="4"/>
  <c r="G40" i="4" s="1"/>
  <c r="M39" i="4"/>
  <c r="J39" i="4"/>
  <c r="N39" i="4" s="1"/>
  <c r="F39" i="4"/>
  <c r="C39" i="4"/>
  <c r="G39" i="4" s="1"/>
  <c r="M38" i="4"/>
  <c r="N38" i="4" s="1"/>
  <c r="J38" i="4"/>
  <c r="F38" i="4"/>
  <c r="C38" i="4"/>
  <c r="G38" i="4" s="1"/>
  <c r="M37" i="4"/>
  <c r="J37" i="4"/>
  <c r="N37" i="4" s="1"/>
  <c r="F37" i="4"/>
  <c r="C37" i="4"/>
  <c r="G37" i="4" s="1"/>
  <c r="M36" i="4"/>
  <c r="N36" i="4" s="1"/>
  <c r="J36" i="4"/>
  <c r="F36" i="4"/>
  <c r="C36" i="4"/>
  <c r="G36" i="4" s="1"/>
  <c r="M35" i="4"/>
  <c r="J35" i="4"/>
  <c r="N35" i="4" s="1"/>
  <c r="F35" i="4"/>
  <c r="C35" i="4"/>
  <c r="G35" i="4" s="1"/>
  <c r="M34" i="4"/>
  <c r="N34" i="4" s="1"/>
  <c r="J34" i="4"/>
  <c r="F34" i="4"/>
  <c r="C34" i="4"/>
  <c r="G34" i="4" s="1"/>
  <c r="M33" i="4"/>
  <c r="J33" i="4"/>
  <c r="N33" i="4" s="1"/>
  <c r="F33" i="4"/>
  <c r="G33" i="4" s="1"/>
  <c r="C33" i="4"/>
  <c r="N32" i="4"/>
  <c r="M32" i="4"/>
  <c r="J32" i="4"/>
  <c r="F32" i="4"/>
  <c r="C32" i="4"/>
  <c r="G32" i="4" s="1"/>
  <c r="M31" i="4"/>
  <c r="J31" i="4"/>
  <c r="N31" i="4" s="1"/>
  <c r="F31" i="4"/>
  <c r="C31" i="4"/>
  <c r="G31" i="4" s="1"/>
  <c r="N30" i="4"/>
  <c r="M30" i="4"/>
  <c r="J30" i="4"/>
  <c r="F30" i="4"/>
  <c r="C30" i="4"/>
  <c r="G30" i="4" s="1"/>
  <c r="M29" i="4"/>
  <c r="J29" i="4"/>
  <c r="N29" i="4" s="1"/>
  <c r="F29" i="4"/>
  <c r="C29" i="4"/>
  <c r="G29" i="4" s="1"/>
  <c r="M28" i="4"/>
  <c r="N28" i="4" s="1"/>
  <c r="J28" i="4"/>
  <c r="F28" i="4"/>
  <c r="C28" i="4"/>
  <c r="G28" i="4" s="1"/>
  <c r="M27" i="4"/>
  <c r="J27" i="4"/>
  <c r="N27" i="4" s="1"/>
  <c r="F27" i="4"/>
  <c r="C27" i="4"/>
  <c r="G27" i="4" s="1"/>
  <c r="M26" i="4"/>
  <c r="N26" i="4" s="1"/>
  <c r="J26" i="4"/>
  <c r="F26" i="4"/>
  <c r="C26" i="4"/>
  <c r="G26" i="4" s="1"/>
  <c r="M25" i="4"/>
  <c r="J25" i="4"/>
  <c r="N25" i="4" s="1"/>
  <c r="F25" i="4"/>
  <c r="C25" i="4"/>
  <c r="G25" i="4" s="1"/>
  <c r="M24" i="4"/>
  <c r="N24" i="4" s="1"/>
  <c r="J24" i="4"/>
  <c r="F24" i="4"/>
  <c r="C24" i="4"/>
  <c r="G24" i="4" s="1"/>
  <c r="M23" i="4"/>
  <c r="J23" i="4"/>
  <c r="N23" i="4" s="1"/>
  <c r="F23" i="4"/>
  <c r="C23" i="4"/>
  <c r="G23" i="4" s="1"/>
  <c r="M22" i="4"/>
  <c r="N22" i="4" s="1"/>
  <c r="J22" i="4"/>
  <c r="F22" i="4"/>
  <c r="C22" i="4"/>
  <c r="G22" i="4" s="1"/>
  <c r="M21" i="4"/>
  <c r="J21" i="4"/>
  <c r="N21" i="4" s="1"/>
  <c r="F21" i="4"/>
  <c r="G21" i="4" s="1"/>
  <c r="C21" i="4"/>
  <c r="N20" i="4"/>
  <c r="M20" i="4"/>
  <c r="J20" i="4"/>
  <c r="F20" i="4"/>
  <c r="C20" i="4"/>
  <c r="G20" i="4" s="1"/>
  <c r="M19" i="4"/>
  <c r="J19" i="4"/>
  <c r="N19" i="4" s="1"/>
  <c r="F19" i="4"/>
  <c r="C19" i="4"/>
  <c r="G19" i="4" s="1"/>
  <c r="N18" i="4"/>
  <c r="M18" i="4"/>
  <c r="J18" i="4"/>
  <c r="F18" i="4"/>
  <c r="C18" i="4"/>
  <c r="G18" i="4" s="1"/>
  <c r="M17" i="4"/>
  <c r="J17" i="4"/>
  <c r="N17" i="4" s="1"/>
  <c r="F17" i="4"/>
  <c r="C17" i="4"/>
  <c r="G17" i="4" s="1"/>
  <c r="M16" i="4"/>
  <c r="N16" i="4" s="1"/>
  <c r="J16" i="4"/>
  <c r="F16" i="4"/>
  <c r="C16" i="4"/>
  <c r="G16" i="4" s="1"/>
  <c r="M15" i="4"/>
  <c r="J15" i="4"/>
  <c r="N15" i="4" s="1"/>
  <c r="F15" i="4"/>
  <c r="C15" i="4"/>
  <c r="G15" i="4" s="1"/>
  <c r="M14" i="4"/>
  <c r="N14" i="4" s="1"/>
  <c r="J14" i="4"/>
  <c r="F14" i="4"/>
  <c r="C14" i="4"/>
  <c r="G14" i="4" s="1"/>
  <c r="M13" i="4"/>
  <c r="J13" i="4"/>
  <c r="N13" i="4" s="1"/>
  <c r="F13" i="4"/>
  <c r="C13" i="4"/>
  <c r="G13" i="4" s="1"/>
  <c r="M12" i="4"/>
  <c r="N12" i="4" s="1"/>
  <c r="J12" i="4"/>
  <c r="F12" i="4"/>
  <c r="C12" i="4"/>
  <c r="G12" i="4" s="1"/>
  <c r="M11" i="4"/>
  <c r="J11" i="4"/>
  <c r="N11" i="4" s="1"/>
  <c r="F11" i="4"/>
  <c r="C11" i="4"/>
  <c r="G11" i="4" s="1"/>
  <c r="M10" i="4"/>
  <c r="N10" i="4" s="1"/>
  <c r="J10" i="4"/>
  <c r="F10" i="4"/>
  <c r="C10" i="4"/>
  <c r="G10" i="4" s="1"/>
  <c r="M9" i="4"/>
  <c r="J9" i="4"/>
  <c r="N9" i="4" s="1"/>
  <c r="F9" i="4"/>
  <c r="G9" i="4" s="1"/>
  <c r="C9" i="4"/>
  <c r="N8" i="4"/>
  <c r="M8" i="4"/>
  <c r="J8" i="4"/>
  <c r="F8" i="4"/>
  <c r="C8" i="4"/>
  <c r="G8" i="4" s="1"/>
  <c r="M7" i="4"/>
  <c r="J7" i="4"/>
  <c r="N7" i="4" s="1"/>
  <c r="F7" i="4"/>
  <c r="C7" i="4"/>
  <c r="G7" i="4" s="1"/>
  <c r="N6" i="4"/>
  <c r="M6" i="4"/>
  <c r="J6" i="4"/>
  <c r="F6" i="4"/>
  <c r="C6" i="4"/>
  <c r="G6" i="4" s="1"/>
  <c r="M5" i="4"/>
  <c r="J5" i="4"/>
  <c r="N5" i="4" s="1"/>
  <c r="F5" i="4"/>
  <c r="C5" i="4"/>
  <c r="G5" i="4" s="1"/>
  <c r="M4" i="4"/>
  <c r="N4" i="4" s="1"/>
  <c r="J4" i="4"/>
  <c r="F4" i="4"/>
  <c r="C4" i="4"/>
  <c r="G4" i="4" s="1"/>
  <c r="F145" i="3"/>
  <c r="C145" i="3"/>
  <c r="G145" i="3" s="1"/>
  <c r="F144" i="3"/>
  <c r="C144" i="3"/>
  <c r="G144" i="3" s="1"/>
  <c r="F143" i="3"/>
  <c r="G143" i="3" s="1"/>
  <c r="C143" i="3"/>
  <c r="F142" i="3"/>
  <c r="C142" i="3"/>
  <c r="G142" i="3" s="1"/>
  <c r="F141" i="3"/>
  <c r="C141" i="3"/>
  <c r="G141" i="3" s="1"/>
  <c r="F140" i="3"/>
  <c r="C140" i="3"/>
  <c r="G140" i="3" s="1"/>
  <c r="F139" i="3"/>
  <c r="G139" i="3" s="1"/>
  <c r="C139" i="3"/>
  <c r="F138" i="3"/>
  <c r="C138" i="3"/>
  <c r="G138" i="3" s="1"/>
  <c r="G137" i="3"/>
  <c r="F137" i="3"/>
  <c r="C137" i="3"/>
  <c r="F136" i="3"/>
  <c r="C136" i="3"/>
  <c r="G136" i="3" s="1"/>
  <c r="M129" i="3"/>
  <c r="N129" i="3" s="1"/>
  <c r="J129" i="3"/>
  <c r="F129" i="3"/>
  <c r="C129" i="3"/>
  <c r="G129" i="3" s="1"/>
  <c r="M128" i="3"/>
  <c r="J128" i="3"/>
  <c r="N128" i="3" s="1"/>
  <c r="F128" i="3"/>
  <c r="C128" i="3"/>
  <c r="G128" i="3" s="1"/>
  <c r="M127" i="3"/>
  <c r="N127" i="3" s="1"/>
  <c r="J127" i="3"/>
  <c r="F127" i="3"/>
  <c r="C127" i="3"/>
  <c r="G127" i="3" s="1"/>
  <c r="N126" i="3"/>
  <c r="M126" i="3"/>
  <c r="J126" i="3"/>
  <c r="F126" i="3"/>
  <c r="C126" i="3"/>
  <c r="G126" i="3" s="1"/>
  <c r="M125" i="3"/>
  <c r="N125" i="3" s="1"/>
  <c r="J125" i="3"/>
  <c r="F125" i="3"/>
  <c r="C125" i="3"/>
  <c r="G125" i="3" s="1"/>
  <c r="M124" i="3"/>
  <c r="N124" i="3" s="1"/>
  <c r="J124" i="3"/>
  <c r="G124" i="3"/>
  <c r="F124" i="3"/>
  <c r="C124" i="3"/>
  <c r="M123" i="3"/>
  <c r="N123" i="3" s="1"/>
  <c r="J123" i="3"/>
  <c r="F123" i="3"/>
  <c r="C123" i="3"/>
  <c r="G123" i="3" s="1"/>
  <c r="M122" i="3"/>
  <c r="J122" i="3"/>
  <c r="N122" i="3" s="1"/>
  <c r="F122" i="3"/>
  <c r="C122" i="3"/>
  <c r="G122" i="3" s="1"/>
  <c r="M121" i="3"/>
  <c r="N121" i="3" s="1"/>
  <c r="J121" i="3"/>
  <c r="F121" i="3"/>
  <c r="C121" i="3"/>
  <c r="G121" i="3" s="1"/>
  <c r="M120" i="3"/>
  <c r="J120" i="3"/>
  <c r="N120" i="3" s="1"/>
  <c r="G120" i="3"/>
  <c r="F120" i="3"/>
  <c r="C120" i="3"/>
  <c r="M119" i="3"/>
  <c r="N119" i="3" s="1"/>
  <c r="J119" i="3"/>
  <c r="F119" i="3"/>
  <c r="C119" i="3"/>
  <c r="G119" i="3" s="1"/>
  <c r="M118" i="3"/>
  <c r="J118" i="3"/>
  <c r="N118" i="3" s="1"/>
  <c r="F118" i="3"/>
  <c r="G118" i="3" s="1"/>
  <c r="C118" i="3"/>
  <c r="N117" i="3"/>
  <c r="M117" i="3"/>
  <c r="J117" i="3"/>
  <c r="F117" i="3"/>
  <c r="C117" i="3"/>
  <c r="G117" i="3" s="1"/>
  <c r="M116" i="3"/>
  <c r="J116" i="3"/>
  <c r="N116" i="3" s="1"/>
  <c r="F116" i="3"/>
  <c r="C116" i="3"/>
  <c r="G116" i="3" s="1"/>
  <c r="J115" i="3"/>
  <c r="N115" i="3" s="1"/>
  <c r="G115" i="3"/>
  <c r="C115" i="3"/>
  <c r="M114" i="3"/>
  <c r="J114" i="3"/>
  <c r="N114" i="3" s="1"/>
  <c r="F114" i="3"/>
  <c r="C114" i="3"/>
  <c r="G114" i="3" s="1"/>
  <c r="M113" i="3"/>
  <c r="J113" i="3"/>
  <c r="N113" i="3" s="1"/>
  <c r="G113" i="3"/>
  <c r="F113" i="3"/>
  <c r="C113" i="3"/>
  <c r="M112" i="3"/>
  <c r="J112" i="3"/>
  <c r="N112" i="3" s="1"/>
  <c r="F112" i="3"/>
  <c r="C112" i="3"/>
  <c r="G112" i="3" s="1"/>
  <c r="M111" i="3"/>
  <c r="J111" i="3"/>
  <c r="N111" i="3" s="1"/>
  <c r="G111" i="3"/>
  <c r="F111" i="3"/>
  <c r="C111" i="3"/>
  <c r="M110" i="3"/>
  <c r="J110" i="3"/>
  <c r="N110" i="3" s="1"/>
  <c r="F110" i="3"/>
  <c r="C110" i="3"/>
  <c r="G110" i="3" s="1"/>
  <c r="M109" i="3"/>
  <c r="J109" i="3"/>
  <c r="N109" i="3" s="1"/>
  <c r="G109" i="3"/>
  <c r="F109" i="3"/>
  <c r="C109" i="3"/>
  <c r="M108" i="3"/>
  <c r="J108" i="3"/>
  <c r="N108" i="3" s="1"/>
  <c r="F108" i="3"/>
  <c r="C108" i="3"/>
  <c r="G108" i="3" s="1"/>
  <c r="M107" i="3"/>
  <c r="J107" i="3"/>
  <c r="N107" i="3" s="1"/>
  <c r="G107" i="3"/>
  <c r="F107" i="3"/>
  <c r="C107" i="3"/>
  <c r="M106" i="3"/>
  <c r="J106" i="3"/>
  <c r="N106" i="3" s="1"/>
  <c r="F106" i="3"/>
  <c r="C106" i="3"/>
  <c r="G106" i="3" s="1"/>
  <c r="M105" i="3"/>
  <c r="J105" i="3"/>
  <c r="N105" i="3" s="1"/>
  <c r="G105" i="3"/>
  <c r="F105" i="3"/>
  <c r="C105" i="3"/>
  <c r="M104" i="3"/>
  <c r="J104" i="3"/>
  <c r="N104" i="3" s="1"/>
  <c r="G104" i="3"/>
  <c r="F104" i="3"/>
  <c r="C104" i="3"/>
  <c r="M103" i="3"/>
  <c r="J103" i="3"/>
  <c r="N103" i="3" s="1"/>
  <c r="G103" i="3"/>
  <c r="F103" i="3"/>
  <c r="C103" i="3"/>
  <c r="M102" i="3"/>
  <c r="J102" i="3"/>
  <c r="N102" i="3" s="1"/>
  <c r="F102" i="3"/>
  <c r="C102" i="3"/>
  <c r="G102" i="3" s="1"/>
  <c r="M101" i="3"/>
  <c r="J101" i="3"/>
  <c r="N101" i="3" s="1"/>
  <c r="G101" i="3"/>
  <c r="F101" i="3"/>
  <c r="C101" i="3"/>
  <c r="M100" i="3"/>
  <c r="J100" i="3"/>
  <c r="N100" i="3" s="1"/>
  <c r="G100" i="3"/>
  <c r="F100" i="3"/>
  <c r="C100" i="3"/>
  <c r="M99" i="3"/>
  <c r="J99" i="3"/>
  <c r="N99" i="3" s="1"/>
  <c r="G99" i="3"/>
  <c r="F99" i="3"/>
  <c r="C99" i="3"/>
  <c r="M98" i="3"/>
  <c r="J98" i="3"/>
  <c r="N98" i="3" s="1"/>
  <c r="F98" i="3"/>
  <c r="G98" i="3" s="1"/>
  <c r="C98" i="3"/>
  <c r="N97" i="3"/>
  <c r="M97" i="3"/>
  <c r="J97" i="3"/>
  <c r="G97" i="3"/>
  <c r="F97" i="3"/>
  <c r="C97" i="3"/>
  <c r="M96" i="3"/>
  <c r="J96" i="3"/>
  <c r="N96" i="3" s="1"/>
  <c r="F96" i="3"/>
  <c r="C96" i="3"/>
  <c r="G96" i="3" s="1"/>
  <c r="M95" i="3"/>
  <c r="J95" i="3"/>
  <c r="N95" i="3" s="1"/>
  <c r="G95" i="3"/>
  <c r="F95" i="3"/>
  <c r="C95" i="3"/>
  <c r="M94" i="3"/>
  <c r="J94" i="3"/>
  <c r="N94" i="3" s="1"/>
  <c r="F94" i="3"/>
  <c r="C94" i="3"/>
  <c r="G94" i="3" s="1"/>
  <c r="N93" i="3"/>
  <c r="M93" i="3"/>
  <c r="J93" i="3"/>
  <c r="G93" i="3"/>
  <c r="F93" i="3"/>
  <c r="C93" i="3"/>
  <c r="M92" i="3"/>
  <c r="J92" i="3"/>
  <c r="N92" i="3" s="1"/>
  <c r="F92" i="3"/>
  <c r="C92" i="3"/>
  <c r="G92" i="3" s="1"/>
  <c r="M91" i="3"/>
  <c r="N91" i="3" s="1"/>
  <c r="J91" i="3"/>
  <c r="G91" i="3"/>
  <c r="F91" i="3"/>
  <c r="C91" i="3"/>
  <c r="M90" i="3"/>
  <c r="J90" i="3"/>
  <c r="N90" i="3" s="1"/>
  <c r="F90" i="3"/>
  <c r="C90" i="3"/>
  <c r="G90" i="3" s="1"/>
  <c r="M89" i="3"/>
  <c r="J89" i="3"/>
  <c r="N89" i="3" s="1"/>
  <c r="G89" i="3"/>
  <c r="F89" i="3"/>
  <c r="C89" i="3"/>
  <c r="M88" i="3"/>
  <c r="J88" i="3"/>
  <c r="N88" i="3" s="1"/>
  <c r="F88" i="3"/>
  <c r="C88" i="3"/>
  <c r="G88" i="3" s="1"/>
  <c r="M87" i="3"/>
  <c r="J87" i="3"/>
  <c r="N87" i="3" s="1"/>
  <c r="G87" i="3"/>
  <c r="F87" i="3"/>
  <c r="C87" i="3"/>
  <c r="M86" i="3"/>
  <c r="J86" i="3"/>
  <c r="N86" i="3" s="1"/>
  <c r="F86" i="3"/>
  <c r="C86" i="3"/>
  <c r="G86" i="3" s="1"/>
  <c r="M85" i="3"/>
  <c r="J85" i="3"/>
  <c r="N85" i="3" s="1"/>
  <c r="G85" i="3"/>
  <c r="F85" i="3"/>
  <c r="C85" i="3"/>
  <c r="M84" i="3"/>
  <c r="J84" i="3"/>
  <c r="N84" i="3" s="1"/>
  <c r="F84" i="3"/>
  <c r="C84" i="3"/>
  <c r="G84" i="3" s="1"/>
  <c r="M83" i="3"/>
  <c r="J83" i="3"/>
  <c r="N83" i="3" s="1"/>
  <c r="G83" i="3"/>
  <c r="F83" i="3"/>
  <c r="C83" i="3"/>
  <c r="M82" i="3"/>
  <c r="J82" i="3"/>
  <c r="N82" i="3" s="1"/>
  <c r="F82" i="3"/>
  <c r="C82" i="3"/>
  <c r="G82" i="3" s="1"/>
  <c r="M81" i="3"/>
  <c r="J81" i="3"/>
  <c r="N81" i="3" s="1"/>
  <c r="G81" i="3"/>
  <c r="F81" i="3"/>
  <c r="C81" i="3"/>
  <c r="M80" i="3"/>
  <c r="J80" i="3"/>
  <c r="N80" i="3" s="1"/>
  <c r="G80" i="3"/>
  <c r="F80" i="3"/>
  <c r="C80" i="3"/>
  <c r="M79" i="3"/>
  <c r="J79" i="3"/>
  <c r="N79" i="3" s="1"/>
  <c r="G79" i="3"/>
  <c r="F79" i="3"/>
  <c r="C79" i="3"/>
  <c r="M78" i="3"/>
  <c r="J78" i="3"/>
  <c r="N78" i="3" s="1"/>
  <c r="F78" i="3"/>
  <c r="C78" i="3"/>
  <c r="G78" i="3" s="1"/>
  <c r="M77" i="3"/>
  <c r="J77" i="3"/>
  <c r="N77" i="3" s="1"/>
  <c r="G77" i="3"/>
  <c r="F77" i="3"/>
  <c r="C77" i="3"/>
  <c r="M76" i="3"/>
  <c r="J76" i="3"/>
  <c r="N76" i="3" s="1"/>
  <c r="G76" i="3"/>
  <c r="F76" i="3"/>
  <c r="C76" i="3"/>
  <c r="M75" i="3"/>
  <c r="J75" i="3"/>
  <c r="N75" i="3" s="1"/>
  <c r="G75" i="3"/>
  <c r="F75" i="3"/>
  <c r="C75" i="3"/>
  <c r="M74" i="3"/>
  <c r="J74" i="3"/>
  <c r="N74" i="3" s="1"/>
  <c r="F74" i="3"/>
  <c r="G74" i="3" s="1"/>
  <c r="C74" i="3"/>
  <c r="N73" i="3"/>
  <c r="M73" i="3"/>
  <c r="J73" i="3"/>
  <c r="G73" i="3"/>
  <c r="F73" i="3"/>
  <c r="C73" i="3"/>
  <c r="M72" i="3"/>
  <c r="J72" i="3"/>
  <c r="N72" i="3" s="1"/>
  <c r="F72" i="3"/>
  <c r="C72" i="3"/>
  <c r="G72" i="3" s="1"/>
  <c r="M71" i="3"/>
  <c r="J71" i="3"/>
  <c r="N71" i="3" s="1"/>
  <c r="G71" i="3"/>
  <c r="F71" i="3"/>
  <c r="C71" i="3"/>
  <c r="M70" i="3"/>
  <c r="J70" i="3"/>
  <c r="N70" i="3" s="1"/>
  <c r="F70" i="3"/>
  <c r="C70" i="3"/>
  <c r="G70" i="3" s="1"/>
  <c r="N69" i="3"/>
  <c r="M69" i="3"/>
  <c r="J69" i="3"/>
  <c r="G69" i="3"/>
  <c r="F69" i="3"/>
  <c r="C69" i="3"/>
  <c r="M68" i="3"/>
  <c r="J68" i="3"/>
  <c r="N68" i="3" s="1"/>
  <c r="F68" i="3"/>
  <c r="C68" i="3"/>
  <c r="G68" i="3" s="1"/>
  <c r="M67" i="3"/>
  <c r="N67" i="3" s="1"/>
  <c r="J67" i="3"/>
  <c r="G67" i="3"/>
  <c r="F67" i="3"/>
  <c r="C67" i="3"/>
  <c r="M66" i="3"/>
  <c r="J66" i="3"/>
  <c r="N66" i="3" s="1"/>
  <c r="F66" i="3"/>
  <c r="C66" i="3"/>
  <c r="G66" i="3" s="1"/>
  <c r="M65" i="3"/>
  <c r="J65" i="3"/>
  <c r="N65" i="3" s="1"/>
  <c r="G65" i="3"/>
  <c r="F65" i="3"/>
  <c r="C65" i="3"/>
  <c r="M64" i="3"/>
  <c r="J64" i="3"/>
  <c r="N64" i="3" s="1"/>
  <c r="F64" i="3"/>
  <c r="C64" i="3"/>
  <c r="G64" i="3" s="1"/>
  <c r="M63" i="3"/>
  <c r="J63" i="3"/>
  <c r="N63" i="3" s="1"/>
  <c r="G63" i="3"/>
  <c r="F63" i="3"/>
  <c r="C63" i="3"/>
  <c r="M62" i="3"/>
  <c r="J62" i="3"/>
  <c r="N62" i="3" s="1"/>
  <c r="F62" i="3"/>
  <c r="C62" i="3"/>
  <c r="G62" i="3" s="1"/>
  <c r="M61" i="3"/>
  <c r="J61" i="3"/>
  <c r="N61" i="3" s="1"/>
  <c r="G61" i="3"/>
  <c r="F61" i="3"/>
  <c r="C61" i="3"/>
  <c r="M60" i="3"/>
  <c r="J60" i="3"/>
  <c r="N60" i="3" s="1"/>
  <c r="F60" i="3"/>
  <c r="C60" i="3"/>
  <c r="G60" i="3" s="1"/>
  <c r="M59" i="3"/>
  <c r="J59" i="3"/>
  <c r="N59" i="3" s="1"/>
  <c r="G59" i="3"/>
  <c r="F59" i="3"/>
  <c r="C59" i="3"/>
  <c r="M58" i="3"/>
  <c r="J58" i="3"/>
  <c r="N58" i="3" s="1"/>
  <c r="F58" i="3"/>
  <c r="C58" i="3"/>
  <c r="G58" i="3" s="1"/>
  <c r="M57" i="3"/>
  <c r="J57" i="3"/>
  <c r="N57" i="3" s="1"/>
  <c r="G57" i="3"/>
  <c r="F57" i="3"/>
  <c r="C57" i="3"/>
  <c r="M56" i="3"/>
  <c r="J56" i="3"/>
  <c r="N56" i="3" s="1"/>
  <c r="G56" i="3"/>
  <c r="F56" i="3"/>
  <c r="C56" i="3"/>
  <c r="M55" i="3"/>
  <c r="J55" i="3"/>
  <c r="N55" i="3" s="1"/>
  <c r="G55" i="3"/>
  <c r="F55" i="3"/>
  <c r="C55" i="3"/>
  <c r="M54" i="3"/>
  <c r="J54" i="3"/>
  <c r="N54" i="3" s="1"/>
  <c r="F54" i="3"/>
  <c r="G54" i="3" s="1"/>
  <c r="C54" i="3"/>
  <c r="M53" i="3"/>
  <c r="J53" i="3"/>
  <c r="N53" i="3" s="1"/>
  <c r="G53" i="3"/>
  <c r="F53" i="3"/>
  <c r="C53" i="3"/>
  <c r="M52" i="3"/>
  <c r="J52" i="3"/>
  <c r="N52" i="3" s="1"/>
  <c r="G52" i="3"/>
  <c r="F52" i="3"/>
  <c r="C52" i="3"/>
  <c r="M51" i="3"/>
  <c r="J51" i="3"/>
  <c r="N51" i="3" s="1"/>
  <c r="G51" i="3"/>
  <c r="F51" i="3"/>
  <c r="C51" i="3"/>
  <c r="M50" i="3"/>
  <c r="J50" i="3"/>
  <c r="N50" i="3" s="1"/>
  <c r="F50" i="3"/>
  <c r="G50" i="3" s="1"/>
  <c r="C50" i="3"/>
  <c r="N49" i="3"/>
  <c r="M49" i="3"/>
  <c r="J49" i="3"/>
  <c r="G49" i="3"/>
  <c r="F49" i="3"/>
  <c r="C49" i="3"/>
  <c r="M48" i="3"/>
  <c r="J48" i="3"/>
  <c r="N48" i="3" s="1"/>
  <c r="F48" i="3"/>
  <c r="C48" i="3"/>
  <c r="G48" i="3" s="1"/>
  <c r="M47" i="3"/>
  <c r="N47" i="3" s="1"/>
  <c r="J47" i="3"/>
  <c r="G47" i="3"/>
  <c r="F47" i="3"/>
  <c r="C47" i="3"/>
  <c r="M46" i="3"/>
  <c r="J46" i="3"/>
  <c r="N46" i="3" s="1"/>
  <c r="F46" i="3"/>
  <c r="C46" i="3"/>
  <c r="G46" i="3" s="1"/>
  <c r="N45" i="3"/>
  <c r="M45" i="3"/>
  <c r="J45" i="3"/>
  <c r="G45" i="3"/>
  <c r="F45" i="3"/>
  <c r="C45" i="3"/>
  <c r="M44" i="3"/>
  <c r="J44" i="3"/>
  <c r="N44" i="3" s="1"/>
  <c r="F44" i="3"/>
  <c r="C44" i="3"/>
  <c r="G44" i="3" s="1"/>
  <c r="M43" i="3"/>
  <c r="N43" i="3" s="1"/>
  <c r="J43" i="3"/>
  <c r="G43" i="3"/>
  <c r="F43" i="3"/>
  <c r="C43" i="3"/>
  <c r="M42" i="3"/>
  <c r="J42" i="3"/>
  <c r="N42" i="3" s="1"/>
  <c r="F42" i="3"/>
  <c r="C42" i="3"/>
  <c r="G42" i="3" s="1"/>
  <c r="M41" i="3"/>
  <c r="J41" i="3"/>
  <c r="N41" i="3" s="1"/>
  <c r="G41" i="3"/>
  <c r="F41" i="3"/>
  <c r="C41" i="3"/>
  <c r="M40" i="3"/>
  <c r="J40" i="3"/>
  <c r="N40" i="3" s="1"/>
  <c r="F40" i="3"/>
  <c r="C40" i="3"/>
  <c r="G40" i="3" s="1"/>
  <c r="M39" i="3"/>
  <c r="J39" i="3"/>
  <c r="N39" i="3" s="1"/>
  <c r="G39" i="3"/>
  <c r="F39" i="3"/>
  <c r="C39" i="3"/>
  <c r="M38" i="3"/>
  <c r="J38" i="3"/>
  <c r="N38" i="3" s="1"/>
  <c r="F38" i="3"/>
  <c r="C38" i="3"/>
  <c r="G38" i="3" s="1"/>
  <c r="M37" i="3"/>
  <c r="J37" i="3"/>
  <c r="N37" i="3" s="1"/>
  <c r="G37" i="3"/>
  <c r="F37" i="3"/>
  <c r="C37" i="3"/>
  <c r="M36" i="3"/>
  <c r="J36" i="3"/>
  <c r="N36" i="3" s="1"/>
  <c r="F36" i="3"/>
  <c r="C36" i="3"/>
  <c r="G36" i="3" s="1"/>
  <c r="M35" i="3"/>
  <c r="J35" i="3"/>
  <c r="N35" i="3" s="1"/>
  <c r="G35" i="3"/>
  <c r="F35" i="3"/>
  <c r="C35" i="3"/>
  <c r="M34" i="3"/>
  <c r="J34" i="3"/>
  <c r="N34" i="3" s="1"/>
  <c r="F34" i="3"/>
  <c r="C34" i="3"/>
  <c r="G34" i="3" s="1"/>
  <c r="M33" i="3"/>
  <c r="J33" i="3"/>
  <c r="N33" i="3" s="1"/>
  <c r="G33" i="3"/>
  <c r="F33" i="3"/>
  <c r="C33" i="3"/>
  <c r="M32" i="3"/>
  <c r="J32" i="3"/>
  <c r="N32" i="3" s="1"/>
  <c r="G32" i="3"/>
  <c r="F32" i="3"/>
  <c r="C32" i="3"/>
  <c r="M31" i="3"/>
  <c r="J31" i="3"/>
  <c r="N31" i="3" s="1"/>
  <c r="G31" i="3"/>
  <c r="F31" i="3"/>
  <c r="C31" i="3"/>
  <c r="M30" i="3"/>
  <c r="J30" i="3"/>
  <c r="N30" i="3" s="1"/>
  <c r="F30" i="3"/>
  <c r="G30" i="3" s="1"/>
  <c r="C30" i="3"/>
  <c r="M29" i="3"/>
  <c r="J29" i="3"/>
  <c r="N29" i="3" s="1"/>
  <c r="G29" i="3"/>
  <c r="F29" i="3"/>
  <c r="C29" i="3"/>
  <c r="M28" i="3"/>
  <c r="J28" i="3"/>
  <c r="N28" i="3" s="1"/>
  <c r="G28" i="3"/>
  <c r="F28" i="3"/>
  <c r="C28" i="3"/>
  <c r="M27" i="3"/>
  <c r="J27" i="3"/>
  <c r="N27" i="3" s="1"/>
  <c r="G27" i="3"/>
  <c r="F27" i="3"/>
  <c r="C27" i="3"/>
  <c r="M26" i="3"/>
  <c r="J26" i="3"/>
  <c r="N26" i="3" s="1"/>
  <c r="F26" i="3"/>
  <c r="G26" i="3" s="1"/>
  <c r="C26" i="3"/>
  <c r="N25" i="3"/>
  <c r="M25" i="3"/>
  <c r="J25" i="3"/>
  <c r="G25" i="3"/>
  <c r="F25" i="3"/>
  <c r="C25" i="3"/>
  <c r="M24" i="3"/>
  <c r="J24" i="3"/>
  <c r="N24" i="3" s="1"/>
  <c r="F24" i="3"/>
  <c r="C24" i="3"/>
  <c r="G24" i="3" s="1"/>
  <c r="M23" i="3"/>
  <c r="N23" i="3" s="1"/>
  <c r="J23" i="3"/>
  <c r="G23" i="3"/>
  <c r="F23" i="3"/>
  <c r="C23" i="3"/>
  <c r="M22" i="3"/>
  <c r="J22" i="3"/>
  <c r="N22" i="3" s="1"/>
  <c r="F22" i="3"/>
  <c r="C22" i="3"/>
  <c r="G22" i="3" s="1"/>
  <c r="N21" i="3"/>
  <c r="M21" i="3"/>
  <c r="J21" i="3"/>
  <c r="G21" i="3"/>
  <c r="F21" i="3"/>
  <c r="C21" i="3"/>
  <c r="M20" i="3"/>
  <c r="J20" i="3"/>
  <c r="N20" i="3" s="1"/>
  <c r="F20" i="3"/>
  <c r="C20" i="3"/>
  <c r="G20" i="3" s="1"/>
  <c r="M19" i="3"/>
  <c r="N19" i="3" s="1"/>
  <c r="J19" i="3"/>
  <c r="G19" i="3"/>
  <c r="F19" i="3"/>
  <c r="C19" i="3"/>
  <c r="M18" i="3"/>
  <c r="J18" i="3"/>
  <c r="N18" i="3" s="1"/>
  <c r="F18" i="3"/>
  <c r="C18" i="3"/>
  <c r="G18" i="3" s="1"/>
  <c r="M17" i="3"/>
  <c r="J17" i="3"/>
  <c r="N17" i="3" s="1"/>
  <c r="G17" i="3"/>
  <c r="F17" i="3"/>
  <c r="C17" i="3"/>
  <c r="M16" i="3"/>
  <c r="J16" i="3"/>
  <c r="N16" i="3" s="1"/>
  <c r="F16" i="3"/>
  <c r="C16" i="3"/>
  <c r="G16" i="3" s="1"/>
  <c r="M15" i="3"/>
  <c r="J15" i="3"/>
  <c r="N15" i="3" s="1"/>
  <c r="G15" i="3"/>
  <c r="F15" i="3"/>
  <c r="C15" i="3"/>
  <c r="M14" i="3"/>
  <c r="J14" i="3"/>
  <c r="N14" i="3" s="1"/>
  <c r="F14" i="3"/>
  <c r="C14" i="3"/>
  <c r="G14" i="3" s="1"/>
  <c r="M13" i="3"/>
  <c r="J13" i="3"/>
  <c r="N13" i="3" s="1"/>
  <c r="G13" i="3"/>
  <c r="F13" i="3"/>
  <c r="C13" i="3"/>
  <c r="M12" i="3"/>
  <c r="J12" i="3"/>
  <c r="N12" i="3" s="1"/>
  <c r="F12" i="3"/>
  <c r="C12" i="3"/>
  <c r="G12" i="3" s="1"/>
  <c r="M11" i="3"/>
  <c r="J11" i="3"/>
  <c r="N11" i="3" s="1"/>
  <c r="G11" i="3"/>
  <c r="F11" i="3"/>
  <c r="C11" i="3"/>
  <c r="M10" i="3"/>
  <c r="J10" i="3"/>
  <c r="N10" i="3" s="1"/>
  <c r="F10" i="3"/>
  <c r="C10" i="3"/>
  <c r="G10" i="3" s="1"/>
  <c r="M9" i="3"/>
  <c r="J9" i="3"/>
  <c r="N9" i="3" s="1"/>
  <c r="G9" i="3"/>
  <c r="F9" i="3"/>
  <c r="C9" i="3"/>
  <c r="M8" i="3"/>
  <c r="J8" i="3"/>
  <c r="N8" i="3" s="1"/>
  <c r="G8" i="3"/>
  <c r="F8" i="3"/>
  <c r="C8" i="3"/>
  <c r="M7" i="3"/>
  <c r="J7" i="3"/>
  <c r="N7" i="3" s="1"/>
  <c r="F7" i="3"/>
  <c r="G7" i="3" s="1"/>
  <c r="C7" i="3"/>
  <c r="M6" i="3"/>
  <c r="J6" i="3"/>
  <c r="N6" i="3" s="1"/>
  <c r="F6" i="3"/>
  <c r="G6" i="3" s="1"/>
  <c r="C6" i="3"/>
  <c r="M5" i="3"/>
  <c r="J5" i="3"/>
  <c r="N5" i="3" s="1"/>
  <c r="F5" i="3"/>
  <c r="G5" i="3" s="1"/>
  <c r="C5" i="3"/>
  <c r="M4" i="3"/>
  <c r="J4" i="3"/>
  <c r="N4" i="3" s="1"/>
  <c r="G4" i="3"/>
  <c r="F4" i="3"/>
  <c r="C4" i="3"/>
  <c r="O540" i="2"/>
  <c r="N540" i="2"/>
  <c r="M540" i="2"/>
  <c r="L540" i="2"/>
  <c r="K540" i="2"/>
  <c r="J540" i="2"/>
</calcChain>
</file>

<file path=xl/sharedStrings.xml><?xml version="1.0" encoding="utf-8"?>
<sst xmlns="http://schemas.openxmlformats.org/spreadsheetml/2006/main" count="2220" uniqueCount="686">
  <si>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</si>
  <si>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</si>
  <si>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</si>
  <si>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01.01.2024</t>
  </si>
  <si>
    <t>Подають:</t>
  </si>
  <si>
    <t>Терміни подання</t>
  </si>
  <si>
    <t>Форма № 6-ПФ</t>
  </si>
  <si>
    <t>Управління Пенсійного фонду України в районах, містах і районах у містах</t>
  </si>
  <si>
    <t>ЗАТВЕРДЖЕНО
Наказ Пенсійного фонду
України
та Державного комітету
статистики України
від 29.12.2003 р. № 127/471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</si>
  <si>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</si>
  <si>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</si>
  <si>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</si>
  <si>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</si>
  <si>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</si>
  <si>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</si>
  <si>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</si>
  <si>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</si>
  <si>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</si>
  <si>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</si>
  <si>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комітету статистики України</t>
  </si>
  <si>
    <t>10 квітня</t>
  </si>
  <si>
    <t>Найменування організації-складача інформації</t>
  </si>
  <si>
    <t>Головне управління ПФУ в Донецькій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</si>
  <si>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</si>
  <si>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</si>
  <si>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</si>
  <si>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</si>
  <si>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</si>
  <si>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</si>
  <si>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</si>
  <si>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</si>
  <si>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</si>
  <si>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</si>
  <si>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</si>
  <si>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№№ рядків</t>
  </si>
  <si>
    <t>Загальна сума призначених пенсій, грн.коп.</t>
  </si>
  <si>
    <t>Середні розміри призначених місячних пенсій, грн.</t>
  </si>
  <si>
    <t>Новопризначені пенсії</t>
  </si>
  <si>
    <t>Чисельність пенсіонерів, які пеербувають на обліку в органах Пенсійного фонду України (осіб)</t>
  </si>
  <si>
    <t>Місячних пенсій з урахуванням надбавок, підвищень</t>
  </si>
  <si>
    <t>місячних пенсій з урахуванням надбавок, підвищень, державної адресної допомоги</t>
  </si>
  <si>
    <t>місячних пенсій з урахуванням надбавок, підвищень, державної адресної допомоги та пенсій за особливі заслуги</t>
  </si>
  <si>
    <t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</si>
  <si>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>Загальна сума призначених пенсій, з урахуванням індексації, всього</t>
  </si>
  <si>
    <t>Чисельність пенсіонерів, які перебувають на обліку в органах Пенсійного фонду України (осіб)</t>
  </si>
  <si>
    <t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грн.коп.</t>
  </si>
  <si>
    <t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</si>
  <si>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>всього</t>
  </si>
  <si>
    <t>у тому числі основного розміру</t>
  </si>
  <si>
    <t>А</t>
  </si>
  <si>
    <t>Б</t>
  </si>
  <si>
    <t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</si>
  <si>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</si>
  <si>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</si>
  <si>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>Iз загальної чисельностi пенсiонерiв (рядок1)
 - проживають у сiльськiй мiсцевостi (рядки 58+ 115+ 134+ 150+ 172+ 177+ 194+ 217+ 233+ 317)</t>
  </si>
  <si>
    <t>I. ЗАКОН УКРАЇНИ "ПРО ЗАГАЛЬНООБОВ’ЯЗКОВЕ ДЕРЖАВНЕ ПЕНСІЙНЕ СТРАХУВАННЯ"</t>
  </si>
  <si>
    <t>Всього пенсіонерів (рядки 6+110+128+135) 
з них:</t>
  </si>
  <si>
    <t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</si>
  <si>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</si>
  <si>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>б) у мінімальному розмірі</t>
  </si>
  <si>
    <t>в) вище одного мінімального до двох мінімальних розмірів включно</t>
  </si>
  <si>
    <t>г) вище двох мінімальних до трьох мінімальних розмірів включно</t>
  </si>
  <si>
    <t>д) вище трьох мінімальних розмірів до чотирьох мінімальних розмірів включно</t>
  </si>
  <si>
    <t>є) вище чотирьох мінімальних розмірів</t>
  </si>
  <si>
    <t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</si>
  <si>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>б) за роботу у сільському господарстві</t>
  </si>
  <si>
    <t xml:space="preserve">в) при страховому стажі менше 20 років у жінок та 25 років – у чоловіків </t>
  </si>
  <si>
    <t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</si>
  <si>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</si>
  <si>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</si>
  <si>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t>з них:
за списком N1 (ст.13 пункт а) Закону України “Про пенсійне забезпечення"</t>
  </si>
  <si>
    <r>
      <rPr>
        <sz val="8"/>
        <color rgb="FF000000"/>
        <rFont val="Times New Roman"/>
        <charset val="1"/>
      </rPr>
      <t xml:space="preserve">    </t>
    </r>
    <r>
      <rPr>
        <i/>
        <sz val="8"/>
        <color rgb="FF000000"/>
        <rFont val="Times New Roman"/>
        <charset val="1"/>
      </rPr>
      <t xml:space="preserve">у тому числі:
</t>
    </r>
    <r>
      <rPr>
        <sz val="8"/>
        <color rgb="FF000000"/>
        <rFont val="Times New Roman"/>
        <charset val="1"/>
      </rPr>
      <t xml:space="preserve">    жінки у віці до 55 років</t>
    </r>
  </si>
  <si>
    <t xml:space="preserve">    чоловіки у віці до 60 років</t>
  </si>
  <si>
    <t>Із рядка 17 – одержують пільгові пенсії, призначені відповідно до ст.100 Закону України „Про пенсійне забезпечення”</t>
  </si>
  <si>
    <t>чоловіки у віці до 60 років</t>
  </si>
  <si>
    <t xml:space="preserve"> Із рядка 17 - одержують пенсію при неповному  пільговому стажі</t>
  </si>
  <si>
    <t>працівники, зайняті на підземних і відкритих гірничих роботах (ст.14 Закону України "Про пенсійне забезпечення")</t>
  </si>
  <si>
    <t>Із рядка 21 – пенсія призначена із скороченням віку (частина 2 ст.14 Закону України «Про пенсійне забезпечення»)</t>
  </si>
  <si>
    <t>за списком N2 (ст.13 пункт б)  Закону України “Про пенсійне забезпечення”</t>
  </si>
  <si>
    <t>у тому числі при неповному пільговому стажі</t>
  </si>
  <si>
    <t>із рядків 17 і 25 – жінки</t>
  </si>
  <si>
    <t>Із рядків 17 і 21 – пенсіонери, які працювали на підземних роботах</t>
  </si>
  <si>
    <t>трактористи-машиністи (чоловіки)</t>
  </si>
  <si>
    <t>жінки, які працювали трактористами-машиністами</t>
  </si>
  <si>
    <t>жінки, які працювали доярками, свинарками-операторами</t>
  </si>
  <si>
    <t>жінки, зайняті на вирощуванні, збиранні та післязбиральній обробці тютюну</t>
  </si>
  <si>
    <t>Жінки - робітниці текстильного виробництва</t>
  </si>
  <si>
    <t>жінки, які працювали у сільськогосподарському виробництві та виховали п’ятеро та більше дітей</t>
  </si>
  <si>
    <t>водії міського пасажирського транспорту</t>
  </si>
  <si>
    <t>Пенсіонери, які одержують пенсію на пільгових умовах і враховані у  рядках 25,29,30,31,32,33,34,35</t>
  </si>
  <si>
    <t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</si>
  <si>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r>
      <rPr>
        <sz val="8"/>
        <color rgb="FF000000"/>
        <rFont val="Times New Roman"/>
        <charset val="1"/>
      </rPr>
      <t xml:space="preserve">     </t>
    </r>
    <r>
      <rPr>
        <i/>
        <sz val="8"/>
        <color rgb="FF000000"/>
        <rFont val="Times New Roman"/>
        <charset val="1"/>
      </rPr>
      <t xml:space="preserve">з них:
</t>
    </r>
    <r>
      <rPr>
        <sz val="8"/>
        <color rgb="FF000000"/>
        <rFont val="Times New Roman"/>
        <charset val="1"/>
      </rPr>
      <t>інваліди війни (включаючи тих, що перейшли з пенсії за  інвалідністю) (41+42+43)</t>
    </r>
  </si>
  <si>
    <t>у тому числі:
І  групи</t>
  </si>
  <si>
    <t>ІІ  групи</t>
  </si>
  <si>
    <t>ІІІ групи</t>
  </si>
  <si>
    <r>
      <rPr>
        <sz val="8"/>
        <color rgb="FF000000"/>
        <rFont val="Times New Roman"/>
        <charset val="1"/>
      </rPr>
      <t xml:space="preserve">    із рядка 39</t>
    </r>
    <r>
      <rPr>
        <i/>
        <sz val="8"/>
        <color rgb="FF000000"/>
        <rFont val="Times New Roman"/>
        <charset val="1"/>
      </rPr>
      <t xml:space="preserve">:
</t>
    </r>
    <r>
      <rPr>
        <sz val="8"/>
        <color rgb="FF000000"/>
        <rFont val="Times New Roman"/>
        <charset val="1"/>
      </rPr>
      <t xml:space="preserve">    жінки у віці до 55 років</t>
    </r>
  </si>
  <si>
    <t>багатодітні матері та матері (батьки) інвалідів з дитинства</t>
  </si>
  <si>
    <t>батьки  iнвалiдiв з дитинства</t>
  </si>
  <si>
    <t>ліліпути і диспропорційні карлики</t>
  </si>
  <si>
    <t>сліпі</t>
  </si>
  <si>
    <t>особи, що працювали на Крайній Півночі та у місцевостях,  прирівнених до Крайньої Півночі</t>
  </si>
  <si>
    <t>Із загального числа пенсіонерів за віком (рядок 6)
проживають у сільській місцевості</t>
  </si>
  <si>
    <t>жінки у віці до 55 років</t>
  </si>
  <si>
    <t>жінки у віці 55-59 років</t>
  </si>
  <si>
    <t>жінки у віці 60-69 років</t>
  </si>
  <si>
    <t>жінки у віці 70-79 років</t>
  </si>
  <si>
    <t>жінки у віці 80 років і старше</t>
  </si>
  <si>
    <t>чоловіки у віці 60-64 років</t>
  </si>
  <si>
    <t>чоловіки у віці 65-69 років</t>
  </si>
  <si>
    <t>чоловіки у віці 70-79 років</t>
  </si>
  <si>
    <t>чоловіки у віці 80 років і старші</t>
  </si>
  <si>
    <t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</si>
  <si>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</si>
  <si>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>у розмірі 10% основного розміру пенсії</t>
  </si>
  <si>
    <t>у розмірі 11%-19% основного розміру пенсії</t>
  </si>
  <si>
    <t>у розмірі 20% основного розміру пенсії</t>
  </si>
  <si>
    <t>у розмірі 21%-29% основного розміру пенсії</t>
  </si>
  <si>
    <t>у розмірі 30% основного розміру пенсії</t>
  </si>
  <si>
    <t>у розмірі 31%-35% основного розміру пенсії</t>
  </si>
  <si>
    <t>у розмірі 36%-39% основного розміру пенсії</t>
  </si>
  <si>
    <t>у розмірі 40% основного розміру пенсії</t>
  </si>
  <si>
    <t>у розмірі 41%-45% основного розміру пенсії</t>
  </si>
  <si>
    <t>у розмірі від 46% до 49% основного розміру пенсії</t>
  </si>
  <si>
    <t>у розмірі 50% основного розміру пенсії</t>
  </si>
  <si>
    <t>у розмірі 51%-55% основного розміру пенсії</t>
  </si>
  <si>
    <t>у розмірі 56%-59% основного розміру пенсії</t>
  </si>
  <si>
    <t>у розмірі 60% основного розміру пенсії</t>
  </si>
  <si>
    <t>у розмірі 61%-65% основного розміру пенсії</t>
  </si>
  <si>
    <t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</si>
  <si>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</si>
  <si>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</si>
  <si>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>з підвищенням розміру пенсії за віком на 0,5%  - від 1 року до 2 років</t>
  </si>
  <si>
    <t>з підвищенням розміру пенсії за віком на 0,5%  - від 2 років до 5 років включно</t>
  </si>
  <si>
    <t>з підвищенням розміру пенсії за віком на 0,75  -  понад 5 років</t>
  </si>
  <si>
    <t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</si>
  <si>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</si>
  <si>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</si>
  <si>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>у розмірі 20% основної пенсії</t>
  </si>
  <si>
    <t>у розмірі 30% основної пенсії</t>
  </si>
  <si>
    <t>у розмірі 40% основної пенсії</t>
  </si>
  <si>
    <t>Із загального числа пенсіонерів за віком (рядок 6):
а) інваліди війни,  які отримують пенсію за віком, всього  (103+104+105)</t>
  </si>
  <si>
    <t>б) інваліди,  які одержують пенсію за віком (крім інвалідів війни), всього (рядки 107+108+109)</t>
  </si>
  <si>
    <t>2. Всього пенсіонерів по інвалідності в солідарній системі ( рядки 111+112+113), (117+119+123)</t>
  </si>
  <si>
    <t>Із рядка 110:
- одержують пенсію по інвалідності у мінімальному розмірі</t>
  </si>
  <si>
    <t>ІІ групи</t>
  </si>
  <si>
    <t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</si>
  <si>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</si>
  <si>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</si>
  <si>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>в) за інвалідністю в розмірі пенсії за віком</t>
  </si>
  <si>
    <t>г) інваліди праці</t>
  </si>
  <si>
    <t>Із рядка 117 -  інваліди, які працювали на підземних роботах</t>
  </si>
  <si>
    <t>г) інваліди війни (120+121+122)</t>
  </si>
  <si>
    <t>з них:
І  групи</t>
  </si>
  <si>
    <t>д) інваліди, інвалідність яких настала під час проходження строкової військової служби</t>
  </si>
  <si>
    <t>е) за списком №1</t>
  </si>
  <si>
    <t>є) за списком №1  при неповному пільговому стажі</t>
  </si>
  <si>
    <t>Із загального числа інвалідів I і II груп (рядки 111,  112):
    жінки у віці до 55 років</t>
  </si>
  <si>
    <t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</si>
  <si>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</si>
  <si>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>з двома непрацездатними</t>
  </si>
  <si>
    <t>з трьома або більше непрацездатними</t>
  </si>
  <si>
    <t>Із рядка 128 - діти – круглі сироти</t>
  </si>
  <si>
    <t xml:space="preserve">   з них віком старше 18 років</t>
  </si>
  <si>
    <t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</si>
  <si>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>б) проживають у сільській місцевості</t>
  </si>
  <si>
    <t>г) інваліди (1342+1343+1344=1345+1346)</t>
  </si>
  <si>
    <t>Із рядка 1341:
– інваліди війни</t>
  </si>
  <si>
    <t>– інваліди праці</t>
  </si>
  <si>
    <t>4. Пенсіонери за вислугу років, всього (рядки 136+ 140+ 141+ 142+ 143+ 144+ 145+ 146+ 1461+ 147+ 148+ 149)</t>
  </si>
  <si>
    <r>
      <rPr>
        <sz val="8"/>
        <color rgb="FF000000"/>
        <rFont val="Times New Roman"/>
        <charset val="1"/>
      </rPr>
      <t xml:space="preserve">   </t>
    </r>
    <r>
      <rPr>
        <i/>
        <sz val="8"/>
        <color rgb="FF000000"/>
        <rFont val="Times New Roman"/>
        <charset val="1"/>
      </rPr>
      <t xml:space="preserve">з них:
</t>
    </r>
    <r>
      <rPr>
        <sz val="8"/>
        <color rgb="FF000000"/>
        <rFont val="Times New Roman"/>
        <charset val="1"/>
      </rPr>
      <t>працівники авіації (137+138+139)</t>
    </r>
  </si>
  <si>
    <t>Із рядка 136:
а) льотчики-випробувачі</t>
  </si>
  <si>
    <t>б) льотчики цивільної авіації</t>
  </si>
  <si>
    <t xml:space="preserve">в) інші працівники авіації </t>
  </si>
  <si>
    <t>працівники залізничного транспорту та метрополітену</t>
  </si>
  <si>
    <t>водії вантажних автомобілів</t>
  </si>
  <si>
    <t>працівники геологічних експедицій</t>
  </si>
  <si>
    <t>працівники лісозаготівель і лісосплаву</t>
  </si>
  <si>
    <t>механізатори (докери-механізатори) в портах</t>
  </si>
  <si>
    <t>працівники плавскладу</t>
  </si>
  <si>
    <t>працівники освіти</t>
  </si>
  <si>
    <t>працівники охорони здоров'я</t>
  </si>
  <si>
    <t>працівники соціального забезпечення населення у будинках- інтернатах</t>
  </si>
  <si>
    <t>спортсмени</t>
  </si>
  <si>
    <t>артисти</t>
  </si>
  <si>
    <t>Із загального числа пенсіонерів за вислугу років (рядок 135):
а) проживають у сільській місцевості :</t>
  </si>
  <si>
    <t>б) жінки у віці до 55 років</t>
  </si>
  <si>
    <t>д) чоловіки у віці до 60 років</t>
  </si>
  <si>
    <t>г) інваліди (157+158=154+155+156)</t>
  </si>
  <si>
    <t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</si>
  <si>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</si>
  <si>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>Кількість утриманців, на яких установлені надбавки (осіб),  всього</t>
  </si>
  <si>
    <t>з них - діти до 18 років</t>
  </si>
  <si>
    <t>Пенсіонери, яким установлена надбавка на догляд за ними:
– відповідно до ст.21 б</t>
  </si>
  <si>
    <t>– відповідно до ст.33 б</t>
  </si>
  <si>
    <t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</si>
  <si>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>ІI. ЗАКОН УКРАЇНИ "ПРО  ПЕНСІЙНЕ ЗАБЕЗПЕЧЕННЯ"</t>
  </si>
  <si>
    <t xml:space="preserve">Всього пенсіонерів
(167=168+173+178) </t>
  </si>
  <si>
    <t>1. Пенсіонери за інвалідністю від нещасного випадку на виробництві або професійного захворювання (169+170+171)</t>
  </si>
  <si>
    <t>Із рядка 168:
– інваліди війни</t>
  </si>
  <si>
    <t>– проживають у сільській місцевості</t>
  </si>
  <si>
    <t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</si>
  <si>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</si>
  <si>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>з трьома і більше непрацездатними</t>
  </si>
  <si>
    <t>Із рядка 173 – проживають у сільській місцевості</t>
  </si>
  <si>
    <t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</si>
  <si>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</si>
  <si>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>Діти до 18 років</t>
  </si>
  <si>
    <t>Інваліди, при відсутності права на пенсію за віком (185+186+187)</t>
  </si>
  <si>
    <t>Із загального числа інвалідів I та II груп (рядки 180,181,185,186)
  жінки у віці до 55 років</t>
  </si>
  <si>
    <t xml:space="preserve">  чоловіки у віці до 60 років</t>
  </si>
  <si>
    <t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</si>
  <si>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</si>
  <si>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>Матері-героїні, яким присвоєно звання “Мати-героїня</t>
  </si>
  <si>
    <t>Діти у разі втрати годувальника</t>
  </si>
  <si>
    <t>Із рядка 178 - проживають у сільській  місцевості</t>
  </si>
  <si>
    <t>ІII. ЗАКОН УКРАЇНИ "ПРО ПЕНСІЙНЕ ЗАБЕЗПЕЧЕННЯ ОСІБ, ЗВІЛЬНЕНИХ З ВІЙСЬКОВОЇ СЛУЖБИ, ТА ДЕЯКИХ ІНШИХ ОСІБ”</t>
  </si>
  <si>
    <t>Пенсіонери-військовослужбовці та  їхні  сім'ї, які одержують пенсії в органах Пенсійного фонду
 (рядки 196+229)</t>
  </si>
  <si>
    <r>
      <rPr>
        <sz val="8"/>
        <color rgb="FF000000"/>
        <rFont val="Times New Roman"/>
        <charset val="1"/>
      </rPr>
      <t xml:space="preserve">         </t>
    </r>
    <r>
      <rPr>
        <i/>
        <sz val="8"/>
        <color rgb="FF000000"/>
        <rFont val="Times New Roman"/>
        <charset val="1"/>
      </rPr>
      <t xml:space="preserve">з них:
</t>
    </r>
    <r>
      <rPr>
        <sz val="8"/>
        <color rgb="FF000000"/>
        <rFont val="Times New Roman"/>
        <charset val="1"/>
      </rPr>
      <t>1. Пенсіонери за інвалідністю із числа військовослужбовців (сума рядків 200+207) (197+198+199)</t>
    </r>
  </si>
  <si>
    <t>Із загального числа пенсіонерів за інвалідністю (рядок 196) - інваліди війни – (201+203+205)</t>
  </si>
  <si>
    <t>з них одержують пенсію у мінімальному розмірі</t>
  </si>
  <si>
    <t>Із загального числа пенсіонерів за інвалідність (рядок 196) - інші інваліди із числа військовослужбовців,   всього  (рядки 208+210+212)</t>
  </si>
  <si>
    <t>Із числа інвалідів війни (рядок 200) - воїни-інтернаціоналісти</t>
  </si>
  <si>
    <t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</si>
  <si>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>Із рядка 215 – пенсія призначена із заробітної плати</t>
  </si>
  <si>
    <t>– проживають у сільскій місцевості</t>
  </si>
  <si>
    <t>Із  числа пенсіонерів за інвалідністю І і ІІ груп (рядки 197,198) - чоловіки у віці до 60 років</t>
  </si>
  <si>
    <t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</si>
  <si>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>– кількість утриманців, на яких установлені надбавки (осіб) – всього</t>
  </si>
  <si>
    <t>– інваліди, яким встановлені надбавки до пенсії на догляд за ними,  всього (226+227+228)</t>
  </si>
  <si>
    <t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</si>
  <si>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>– кількість утриманців, на яких установлені надбавки (осіб) - всього</t>
  </si>
  <si>
    <t>2. Пенсіонери у разі втрати годувальника із числа військовослужбовців (осіб) (230+231+232)</t>
  </si>
  <si>
    <t>Із загального числа пенсіонерів у разі втрати годувальника (рядок 229) :
– проживають у сільській місцевості</t>
  </si>
  <si>
    <t>– члени сімей воїнів-інтернаціоналістів</t>
  </si>
  <si>
    <t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</si>
  <si>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>IV. ЗАКОН УКРАЇНИ "ПРО ДЕРЖАВНУ СЛУЖБУ"</t>
  </si>
  <si>
    <t>Всього пенсіонерів (рядки 237+238+243)</t>
  </si>
  <si>
    <t xml:space="preserve">          з них:
1. За віком</t>
  </si>
  <si>
    <t>2. За  інвалідністю (239+240+2401=241+242)</t>
  </si>
  <si>
    <t>Із загального числа пенсіонерів за інвалідністю (рядок 238)
– інваліди праці</t>
  </si>
  <si>
    <t>– інваліди війни</t>
  </si>
  <si>
    <t>3. У разі втрати годувальника  (особи)</t>
  </si>
  <si>
    <t>V. ЗАКОН УКРАЇНИ "ПРО СТАТУС НАРОДНОГО ДЕПУТАТА УКРАЇНИ"</t>
  </si>
  <si>
    <t>Всього пенсіонерів  (рядки 245+246+251)</t>
  </si>
  <si>
    <t>1. За віком</t>
  </si>
  <si>
    <t>2. За  інвалідністю (247+248)(249+250)</t>
  </si>
  <si>
    <t>Із загального числа пенсіонерів за інвалідністю (рядок 246)
– інваліди праці</t>
  </si>
  <si>
    <t>VІ. ПОЛОЖЕННЯ ПРО ПОМІЧНИКА-КОНСУЛЬТАНТА НАРОДНОГО ДЕПУТАТА УКРАЇНИ</t>
  </si>
  <si>
    <t>Всього пенсіонерів (за віком)</t>
  </si>
  <si>
    <t>VIІ. ЗАКОН УКРАЇНИ "ПРО ДИПЛОМАТИЧНУ СЛУЖБУ"</t>
  </si>
  <si>
    <t>VІІІ . ЗАКОН УКРАЇНИ "ПРО  НАЦІОНАЛЬНИЙ БАНК УКРАЇНИ"</t>
  </si>
  <si>
    <t>Всього пенсіонерів  (рядки255+256+261)</t>
  </si>
  <si>
    <t xml:space="preserve">   з них:
1. За віком</t>
  </si>
  <si>
    <t>2. По  інвалідності (257+258=259+260)</t>
  </si>
  <si>
    <t>Із загального числа пенсіонерів за інвалідністю (рядок 256)
– інваліди праці</t>
  </si>
  <si>
    <t>ІХ. ЗАКОН УКРАЇНИ “ПРО ДЕРЖАВНУ ПІДТРИМКУ ЗАСОБІВ МАСОВОЇ  ІНФОРМАЦІЇ ТА СОЦІАЛЬНИЙ ЗАХИСТ ЖУРНАЛІСТІВ”</t>
  </si>
  <si>
    <t>Всього пенсіонерів  (рядки 263+264+269)</t>
  </si>
  <si>
    <t>2. По  інвалідності (265+266=267+268)</t>
  </si>
  <si>
    <t>Із загального числа пенсіонерів за інвалідністю (рядок 264)
– інваліди праці</t>
  </si>
  <si>
    <t>Х . ЗАКОН УКРАЇНИ "ПРО  СЛУЖБУ В ОРГАНАХ МІСЦЕВОГО САМОВРЯДУВАННЯ"</t>
  </si>
  <si>
    <t>Всього пенсіонерів (рядки 271+272+277)</t>
  </si>
  <si>
    <t>2. По інвалідності (273+274=275+276)</t>
  </si>
  <si>
    <t>Із загального числа пенсіонерів за інвалідністю (рядок 272)
– інваліди праці</t>
  </si>
  <si>
    <t>Із рядка 270 -  особи, які працювали на виборних посадах</t>
  </si>
  <si>
    <t>XІ. МИТНИЙ КОДЕКС УКРАЇНИ</t>
  </si>
  <si>
    <t>Всього пенсіонерів   (рядки 280+281)</t>
  </si>
  <si>
    <t>2. По інвалідності (2802+2803=2804+2805)</t>
  </si>
  <si>
    <t>Із загального числа пенсіонерів за інвалідністю (рядок 2801)
– інваліди праці</t>
  </si>
  <si>
    <t>ХІІ . ЗАКОН УКРАЇНИ “ПРО НАУКОВУ І НАУКОВО-ТЕХНІЧНУ ДІЯЛЬНІСТЬ”</t>
  </si>
  <si>
    <t>Всього пенсіонерів  (283+284+290)</t>
  </si>
  <si>
    <t>2.По інвалідності (285+286+287=288+289)</t>
  </si>
  <si>
    <t>ІІІ  групи</t>
  </si>
  <si>
    <t>Із загального числа пенсіонерів за інвалідністю (рядок 284)
– інваліди праці</t>
  </si>
  <si>
    <t>ХІІІ. ЗАКОН УКРАЇНИ "ПРО ПРОКУРАТУРУ"</t>
  </si>
  <si>
    <t>Всього пенсіонерів  (рядки 292+293+298)</t>
  </si>
  <si>
    <t xml:space="preserve">  з них:
1. За вислугу років</t>
  </si>
  <si>
    <t>2. За інвалідністю (294+295=296+297)</t>
  </si>
  <si>
    <t>Із загального числа пенсіонерів за інвалідністю (рядок 293)
– інваліди праці</t>
  </si>
  <si>
    <t>ХІV. ЗАКОН УКРАЇНИ "ПРО СТАТУС СУДДІВ"</t>
  </si>
  <si>
    <t>Всього пенсіонерів (рядки 2991+2992+2993)</t>
  </si>
  <si>
    <t>у тому числі:
Пенсіонерів за віком</t>
  </si>
  <si>
    <t>Одержувачів довічного грошового утримання суддів у відставці при повному стажі</t>
  </si>
  <si>
    <t>Одержувачів довічного грошового утримання суддів у відставці при неповному стажі</t>
  </si>
  <si>
    <t>XV. ЗАКОН УКРАЇНИ "ПРО СУДОВУ ЕКСПЕРТИЗУ"</t>
  </si>
  <si>
    <t>Всього пенсіонерів  за віком</t>
  </si>
  <si>
    <t>ХVІ. ЗАКОН УКРАЇНИ "ПРО КАБІНЕТ МІНІСТРІВ УКРАЇНИ"</t>
  </si>
  <si>
    <t>Всього пенсіонерів (рядки 3002+3003+3008)</t>
  </si>
  <si>
    <t xml:space="preserve">  з них:
1. За віком</t>
  </si>
  <si>
    <t>2.По інвалідності (3004+3005=3006+3007)</t>
  </si>
  <si>
    <t>Із загального числа пенсіонерів за інвалідністю (рядок 3003)
– інваліди праці</t>
  </si>
  <si>
    <t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</si>
  <si>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>Всього пенсіонерів (рядки 302+310+312)</t>
  </si>
  <si>
    <t xml:space="preserve">    у тому числі:
1. За інвалідністю, всього (рядки 304+ 306+ 308)</t>
  </si>
  <si>
    <t>З них одержують пенсію у мінімальному розмірі
(рядки 305+307+309)</t>
  </si>
  <si>
    <t>з них учасники ліквідації аварії на ЧАЕС, які отримують мінімальну пенсійну виплату (з рядка 304)</t>
  </si>
  <si>
    <t>з них учасники ліквідації аварії на ЧАЕС, які отримують мінімальну пенсійну виплату (з рядка 306)</t>
  </si>
  <si>
    <t>з них учасники ліквідації аварії на ЧАЕС, які отримують мінімальну пенсійну виплату (з рядка 308)</t>
  </si>
  <si>
    <t>Діти віком до 18 років</t>
  </si>
  <si>
    <t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</si>
  <si>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>2. У разі втрати годувальника (особи)</t>
  </si>
  <si>
    <t>Із рядка 312 одержують пенсію у мінімальному розмірі</t>
  </si>
  <si>
    <t>Із рядків (236+244+252+253+254+262+270+279+282+291+299+300+301+3001)  – проживають у сільській місцевості</t>
  </si>
  <si>
    <t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</si>
  <si>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>Всього пенсіонерів
(319+320+321+322+323+324)=
(325+333+343+348+354)</t>
  </si>
  <si>
    <t>з них:
І  категорії</t>
  </si>
  <si>
    <t>ІІ  категорії</t>
  </si>
  <si>
    <t>ІІІ категорії</t>
  </si>
  <si>
    <t>ІV  категорії</t>
  </si>
  <si>
    <t>категорія “Г”</t>
  </si>
  <si>
    <t>Із рядка 318 – у тому числі:
1. Пенсіонери за віком (326+ 327+ 328+ 329+ 330)</t>
  </si>
  <si>
    <t>Категорії “Г”</t>
  </si>
  <si>
    <t>Із рядка  325:
жінки у віці до 55 років</t>
  </si>
  <si>
    <t>2. Пенсіонери за інвалідністю – всього (334+335+336+337+338)
(339+340+341+342)</t>
  </si>
  <si>
    <t>Із загального числа пенсіонерів за інвалідністю (рядок 333) – інваліди:
I групи</t>
  </si>
  <si>
    <t>II групи</t>
  </si>
  <si>
    <t>III групи</t>
  </si>
  <si>
    <t>3. Пенсіонери у разі втрати годувальника (особи), всього (344+345+346+347)</t>
  </si>
  <si>
    <t>4. Пенсіонери за вислугу років, всього (349+350+351+352+353)</t>
  </si>
  <si>
    <t>5. Пенсіонери, які одержують соціальну пенсію за віком  (355+356+357+358)</t>
  </si>
  <si>
    <t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</si>
  <si>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</si>
  <si>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</si>
  <si>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</si>
  <si>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</si>
  <si>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>В тому числі - особи, прирівнені до інвалідів війни (371+372+373)</t>
  </si>
  <si>
    <t>Із рядка 370
– учасники  бойових дій, прирівнені до інвалідів війни</t>
  </si>
  <si>
    <t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</si>
  <si>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</si>
  <si>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t>у тому числі:
особи, прирівнені до учасників бойових дій</t>
  </si>
  <si>
    <t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</si>
  <si>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</si>
  <si>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</si>
  <si>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t xml:space="preserve">   у тому числі:
        І групи</t>
  </si>
  <si>
    <t>учасники бойових дій</t>
  </si>
  <si>
    <t>Учасники війни</t>
  </si>
  <si>
    <t>2. Члени сімей загиблих ветеранів війни</t>
  </si>
  <si>
    <t>3. Члени сімей померлих ветеранів війни</t>
  </si>
  <si>
    <t>Особи, які мають особливі заслуги перед Батьківщиною (згідно статті 16 Закону)</t>
  </si>
  <si>
    <t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</si>
  <si>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Із числа інвалідів війни (рядок 366) -жінки</t>
  </si>
  <si>
    <t>Із числа учасників бойових дій (рядки 376) - жінки</t>
  </si>
  <si>
    <t>Із числа учасників війни (рядок 378):
– жінки</t>
  </si>
  <si>
    <t>– особи, нагороджені орденами та медалями, яким пенсія підвищується на 15 % мінімальної пенсі за віком</t>
  </si>
  <si>
    <t>Із числа сімей загиблих і померлих ветеранів війни (рядки 379,380)  особи, яким пенсія підвищується на 25 % мінімальної пенсії за віком</t>
  </si>
  <si>
    <t>Із числа сімей  померлих ветеранів війни (рядок  380) -  особи, яким пенсія підвищується на 10 % мінімальної пенсії за віком</t>
  </si>
  <si>
    <t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</si>
  <si>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>Всього пенсіонерів</t>
  </si>
  <si>
    <t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</si>
  <si>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</si>
  <si>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</si>
  <si>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>Із рядка 3901 – вивільнені працівники  ЧАЕС</t>
  </si>
  <si>
    <t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</si>
  <si>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</si>
  <si>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t xml:space="preserve">   у тому числі:
особи, які мають особливі заслуги перед Батьківщиною</t>
  </si>
  <si>
    <t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</si>
  <si>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</si>
  <si>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t xml:space="preserve">   у тому числі:
Реабілітовані особи</t>
  </si>
  <si>
    <t>Членів сімей реабілітованих осіб</t>
  </si>
  <si>
    <t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</si>
  <si>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>Всього пенсіонерів, які набули права на підвищення до пенсії за цим законом, всього (4041&lt;4042+4043+4047+40410+40411)</t>
  </si>
  <si>
    <t>1. Колишні неповнолітні в"язні концтаборів, гетто, інших місць примусового тримання</t>
  </si>
  <si>
    <t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</si>
  <si>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t xml:space="preserve">   у тому числі:
І група</t>
  </si>
  <si>
    <t>ІІ група</t>
  </si>
  <si>
    <t>ІІІ група</t>
  </si>
  <si>
    <t>3. Колишні інші в"язні концтаборів, гетто, інших місць примусового тримання, всього (4048+4049)</t>
  </si>
  <si>
    <t>нагороджені орденами і медалями колишнього СРСР</t>
  </si>
  <si>
    <t>інші в"язні</t>
  </si>
  <si>
    <t>4. Дружини (чоловіки) померлих інвалідів, зазначених у ст.6.2 Закону</t>
  </si>
  <si>
    <t>5. Дружини (чоловіки) інших жертв нацистських переслідувань</t>
  </si>
  <si>
    <t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</si>
  <si>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>Всього пенсіонерів (40413+40417)</t>
  </si>
  <si>
    <t xml:space="preserve">   із них:
1. Одержують пенсію згідно Закону України "Про загальнообов"язкове державне пенсійне страхування"</t>
  </si>
  <si>
    <t xml:space="preserve">   у тому числі:
– за віком</t>
  </si>
  <si>
    <t>– по інвалідності</t>
  </si>
  <si>
    <t xml:space="preserve">– у разі втрати годувальника </t>
  </si>
  <si>
    <t>2. Одержують пенсію згідно Закону України "Про пенсійне забезпечення"</t>
  </si>
  <si>
    <t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</si>
  <si>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>Всього пенсіонерів (406+407+408+409+4091) = (410+411+412+413+414+415+416+417+418)</t>
  </si>
  <si>
    <t xml:space="preserve">  у тому числі:
1. За віком</t>
  </si>
  <si>
    <t>2. За інвалідністю</t>
  </si>
  <si>
    <t>3. У разі втрати годувальника</t>
  </si>
  <si>
    <t>4. За вислугу років</t>
  </si>
  <si>
    <t>5. Грошове утримання суддів у відставці</t>
  </si>
  <si>
    <t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</si>
  <si>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>Ветерани війни, нагороджені орденами та медалями у період бойових дій (пункт 2 ст.1 Закону)</t>
  </si>
  <si>
    <t>Видатні спортсмени – переможці Олімпійських та Параолімпійських ігор (пункт 3 ст.1 Закону)</t>
  </si>
  <si>
    <t>Космонавти, члени льотно- випробувальних екіпажів літаків (пункт 4 ст.1 Закону)</t>
  </si>
  <si>
    <t>Народні депутати України, колишніх Союзу РСР та УРСР (пункт 5 ст.1 Закону)</t>
  </si>
  <si>
    <t>Особи, відзначені почесним званням “Заслужений”, нагороджені державними преміями, одним із орденів (пункт 6 ст.1 Закону)</t>
  </si>
  <si>
    <t>Депутати чотирьох скликань обласних, районних, районних у містах, міських рад (пункт 7 ст.1 Закону)</t>
  </si>
  <si>
    <t>Матері, які народили п”ятеро і більше дітей (пункт 8 ст.1 Закону)</t>
  </si>
  <si>
    <t>Інші категорії осіб, на яких дія Закону поширювалася до 01.01.2003 р.</t>
  </si>
  <si>
    <t>Із загального числа пенсіонерів (рядок 405) – працюючі пенсіонери</t>
  </si>
  <si>
    <t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</si>
  <si>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</si>
  <si>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</si>
  <si>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>XХXІ. ІЗ ЗАГАЛЬНОГО ЧИСЛА ПЕНСІОНЕРІВ – ПЕНСІОНЕРИ, ЯКИМ  ПЕНСІЯ ПРИЗНАЧЕНА  ВІДПОВІДНО ДО ЗАКОНУ УКРАЇНИ “ПРО БІЖЕНЦІВ”</t>
  </si>
  <si>
    <t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</si>
  <si>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>Всього пенсіонерів, у тому числі:</t>
  </si>
  <si>
    <t>на одного непрацездатного члена сім’ї</t>
  </si>
  <si>
    <t>на двох непрацездатних членів сім’ї</t>
  </si>
  <si>
    <t>на трьох і більше непрацездатних членів сім’ї</t>
  </si>
  <si>
    <r>
      <rPr>
        <sz val="8"/>
        <color rgb="FF000000"/>
        <rFont val="Times New Roman"/>
        <charset val="1"/>
      </rPr>
      <t xml:space="preserve">   </t>
    </r>
    <r>
      <rPr>
        <b/>
        <sz val="8"/>
        <color rgb="FF000000"/>
        <rFont val="Times New Roman"/>
        <charset val="1"/>
      </rPr>
      <t>Довідково:</t>
    </r>
  </si>
  <si>
    <t>Інваліди, всього (106+117+123+1346+158+168+179+183+184+207+241+249+259+267+275+2804+288+296+302+310+ 366+3006)-1711-311</t>
  </si>
  <si>
    <t>Пенсіонери, яким виповнилося 100 і більше років</t>
  </si>
  <si>
    <t>З них: особи, яким виповнилося 100 и більше років і які отримують підвищення (надбавки) до пенсії в потрійному розмірі</t>
  </si>
  <si>
    <t>Інші особи, яким виповнилося 100 і більше років і яким встановлюється підвищення до пенсії у розмірі 20 відсотків прожиткового мінімуму</t>
  </si>
  <si>
    <t>1. Пенсіонери – ліквідатори аварії на ЧАЕС у 1986 році I категорії, всього (рядки 430+431)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</si>
  <si>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</si>
  <si>
    <t xml:space="preserve">  у тому числі:
     І група</t>
  </si>
  <si>
    <t>З них: - отримують пенсію із п'ятикратного розміру мінімальної заробітної плати (із рядка 4301)</t>
  </si>
  <si>
    <t>З них: - отримують пенсію із п'ятикратного розміру мінімальної заробітної плати (із рядка 4302)</t>
  </si>
  <si>
    <t>З них: - отримують пенсію із п'ятикратного розміру мінімальної заробітної плати (із рядка 4303)</t>
  </si>
  <si>
    <t>– за іншими законами, всього (4311+4312+4313)</t>
  </si>
  <si>
    <t>2. Пенсіонери – ліквідатори аварії на ЧАЕС у 1987-1990 роках  I категорії, всього (рядки 433+434)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</si>
  <si>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</si>
  <si>
    <t>– за іншими законами, всього (4341+4342+4343)</t>
  </si>
  <si>
    <t>3. Пенсіонери, щодо яких встановлено причинний зв"язок інвалідності з Чорнобильською катастрофою, всього (рядки 4345+43410)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</si>
  <si>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</si>
  <si>
    <t>Діти-інваліди</t>
  </si>
  <si>
    <t>– за іншими законами, всього (43411+43412+43413)</t>
  </si>
  <si>
    <t>4. Особи, які отримують пенсію у разі втрати годувальника, який був ліквідатором аварії на ЧАЕС у 1986 році, всього (рядки 436+437)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</si>
  <si>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</si>
  <si>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</si>
  <si>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</si>
  <si>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</si>
  <si>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>5. Особи, які отримують пенсію у разі втрати годувальника, який був ліквідатором аварії на ЧАЕС у 1987-1990 роках, всього (рядки 439+440)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</si>
  <si>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</si>
  <si>
    <t>– за іншими законами, всього (рядки 4401+4402)</t>
  </si>
  <si>
    <t>6. Особи, евакуйовані у 1986 році із зони відчуження, всього (рядки 442+443)</t>
  </si>
  <si>
    <t>з них: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</si>
  <si>
    <t>– за іншими законами</t>
  </si>
  <si>
    <t>7. Особи, яким встановлено мінімальний розмір пенсії за віком в розмірі 40% від величини мінімальної заробітної плати</t>
  </si>
  <si>
    <t>8. Кількість управлінь Пенсійного фонду України в районах, містах і районах у містах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</si>
  <si>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</si>
  <si>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 Керівник _______________</t>
  </si>
  <si>
    <t>"__" ______ 20__ р</t>
  </si>
  <si>
    <t>Контроль рядків</t>
  </si>
  <si>
    <t>Чисельність</t>
  </si>
  <si>
    <t>Сума</t>
  </si>
  <si>
    <t>Графа 7</t>
  </si>
  <si>
    <t>Условие</t>
  </si>
  <si>
    <t>Результат</t>
  </si>
  <si>
    <t>1</t>
  </si>
  <si>
    <t>=</t>
  </si>
  <si>
    <t>5+167+195+236+244+252+253+254+262+270+279+282+291+299+300+301+3001</t>
  </si>
  <si>
    <t>4</t>
  </si>
  <si>
    <t>58+115+134+150+172+177+194+217+233+317</t>
  </si>
  <si>
    <t>5</t>
  </si>
  <si>
    <r>
      <rPr>
        <sz val="7"/>
        <color rgb="FF000000"/>
        <rFont val="Times New Roman"/>
        <charset val="1"/>
      </rPr>
      <t xml:space="preserve"> </t>
    </r>
    <r>
      <rPr>
        <sz val="10"/>
        <color rgb="FF000000"/>
        <rFont val="Times New Roman"/>
        <charset val="1"/>
      </rPr>
      <t>6+110+128+135</t>
    </r>
  </si>
  <si>
    <t>6</t>
  </si>
  <si>
    <t>7+8+9+10+11+12</t>
  </si>
  <si>
    <t>59+60+61+62+63+64+65+66+67+68</t>
  </si>
  <si>
    <t>16</t>
  </si>
  <si>
    <t>17+21+25+29+30+31+32+33+34+35+39+46+49+52+55</t>
  </si>
  <si>
    <t>69</t>
  </si>
  <si>
    <t>70+71+72+73+74+75+76+77+78+79+80+81+82+83+84+85</t>
  </si>
  <si>
    <t>86</t>
  </si>
  <si>
    <t>97</t>
  </si>
  <si>
    <t>98+99+100+101</t>
  </si>
  <si>
    <t>102</t>
  </si>
  <si>
    <t>103+104+105</t>
  </si>
  <si>
    <t>106</t>
  </si>
  <si>
    <t>107+108+109</t>
  </si>
  <si>
    <t>110</t>
  </si>
  <si>
    <t>111+112+113</t>
  </si>
  <si>
    <t>117+119+123</t>
  </si>
  <si>
    <t>1131</t>
  </si>
  <si>
    <t>1132+1133+1134</t>
  </si>
  <si>
    <t>1135</t>
  </si>
  <si>
    <t>1136+1137+1138</t>
  </si>
  <si>
    <t>119</t>
  </si>
  <si>
    <t>120+121+122</t>
  </si>
  <si>
    <t>128</t>
  </si>
  <si>
    <t>129+130+131</t>
  </si>
  <si>
    <t>1341</t>
  </si>
  <si>
    <t>1342+1343+1344</t>
  </si>
  <si>
    <t>1345+1346</t>
  </si>
  <si>
    <t>135</t>
  </si>
  <si>
    <t>136+140+141+142+143+144+145+146+1461+147+148+149</t>
  </si>
  <si>
    <t>136</t>
  </si>
  <si>
    <t>137+138+139</t>
  </si>
  <si>
    <t>153</t>
  </si>
  <si>
    <t>154+155+156</t>
  </si>
  <si>
    <t>157+158</t>
  </si>
  <si>
    <t>167</t>
  </si>
  <si>
    <t>168+173+178</t>
  </si>
  <si>
    <t>168</t>
  </si>
  <si>
    <t>169+170+171</t>
  </si>
  <si>
    <t>173</t>
  </si>
  <si>
    <t>174+175+176</t>
  </si>
  <si>
    <t>178</t>
  </si>
  <si>
    <t>179+183+184+190+192+193</t>
  </si>
  <si>
    <t>179</t>
  </si>
  <si>
    <t>180+181+182</t>
  </si>
  <si>
    <t>184</t>
  </si>
  <si>
    <t>185+186+187</t>
  </si>
  <si>
    <t>195</t>
  </si>
  <si>
    <t>196+229</t>
  </si>
  <si>
    <t>196</t>
  </si>
  <si>
    <t>197+198+199</t>
  </si>
  <si>
    <t>200+207</t>
  </si>
  <si>
    <t>200</t>
  </si>
  <si>
    <t>201+203+205</t>
  </si>
  <si>
    <t>207</t>
  </si>
  <si>
    <t>208+210+212</t>
  </si>
  <si>
    <t>225</t>
  </si>
  <si>
    <t>226+227+228</t>
  </si>
  <si>
    <t>229</t>
  </si>
  <si>
    <t>230+231+232</t>
  </si>
  <si>
    <t>236</t>
  </si>
  <si>
    <t>237+238+243</t>
  </si>
  <si>
    <t>238</t>
  </si>
  <si>
    <t>239+240+2401</t>
  </si>
  <si>
    <t>241+242</t>
  </si>
  <si>
    <t>244</t>
  </si>
  <si>
    <t>245+246+251</t>
  </si>
  <si>
    <t>246</t>
  </si>
  <si>
    <t>247+248</t>
  </si>
  <si>
    <t>249+250</t>
  </si>
  <si>
    <t>254</t>
  </si>
  <si>
    <t>255+256+261</t>
  </si>
  <si>
    <t>256</t>
  </si>
  <si>
    <t>257+258</t>
  </si>
  <si>
    <t>259+260</t>
  </si>
  <si>
    <t>262</t>
  </si>
  <si>
    <t>263+264+269</t>
  </si>
  <si>
    <t>264</t>
  </si>
  <si>
    <t>265+266</t>
  </si>
  <si>
    <t>267+268</t>
  </si>
  <si>
    <t>270</t>
  </si>
  <si>
    <t>271+272+277</t>
  </si>
  <si>
    <t>272</t>
  </si>
  <si>
    <t>273+274</t>
  </si>
  <si>
    <t>275+276</t>
  </si>
  <si>
    <t>279</t>
  </si>
  <si>
    <t>280+2801+281</t>
  </si>
  <si>
    <t>2801</t>
  </si>
  <si>
    <t>2802+2803</t>
  </si>
  <si>
    <t>2804+2805</t>
  </si>
  <si>
    <t>282</t>
  </si>
  <si>
    <t>283+284+290</t>
  </si>
  <si>
    <t>284</t>
  </si>
  <si>
    <t>285+286+287</t>
  </si>
  <si>
    <t>288+289</t>
  </si>
  <si>
    <t>291</t>
  </si>
  <si>
    <t>292+293+298</t>
  </si>
  <si>
    <t>293</t>
  </si>
  <si>
    <t>294+295</t>
  </si>
  <si>
    <t>296+297</t>
  </si>
  <si>
    <t>299</t>
  </si>
  <si>
    <t>2991+2992+2993</t>
  </si>
  <si>
    <t>3001</t>
  </si>
  <si>
    <t>3002+3003+3008</t>
  </si>
  <si>
    <t>3003</t>
  </si>
  <si>
    <t>3004+3005</t>
  </si>
  <si>
    <t>3006+3007</t>
  </si>
  <si>
    <t>301</t>
  </si>
  <si>
    <t>302+310+312</t>
  </si>
  <si>
    <t>302</t>
  </si>
  <si>
    <t>304+306+308</t>
  </si>
  <si>
    <t>303</t>
  </si>
  <si>
    <t>305+307+309</t>
  </si>
  <si>
    <t>312</t>
  </si>
  <si>
    <t>313+314+315</t>
  </si>
  <si>
    <t>318</t>
  </si>
  <si>
    <t>319+320+321+322+323+324</t>
  </si>
  <si>
    <t>325+333+343+348+354</t>
  </si>
  <si>
    <t>325</t>
  </si>
  <si>
    <t>326+327+328+329+330</t>
  </si>
  <si>
    <t>333</t>
  </si>
  <si>
    <t>334+335+336+337+338</t>
  </si>
  <si>
    <t>339+340+341+342</t>
  </si>
  <si>
    <t>343</t>
  </si>
  <si>
    <t>344+345+346+347</t>
  </si>
  <si>
    <t>348</t>
  </si>
  <si>
    <t>349+350+351+352+353</t>
  </si>
  <si>
    <t>354</t>
  </si>
  <si>
    <t>355+356+357+358</t>
  </si>
  <si>
    <t>359</t>
  </si>
  <si>
    <t>360+361+362+363</t>
  </si>
  <si>
    <t>364</t>
  </si>
  <si>
    <t>&lt;=</t>
  </si>
  <si>
    <t>365+379+380+381</t>
  </si>
  <si>
    <t>365</t>
  </si>
  <si>
    <t>366+376+378</t>
  </si>
  <si>
    <t>366</t>
  </si>
  <si>
    <t>367+368+369</t>
  </si>
  <si>
    <t>370</t>
  </si>
  <si>
    <t>371+372+373</t>
  </si>
  <si>
    <t>3771</t>
  </si>
  <si>
    <t>3772+3773+3774+3775</t>
  </si>
  <si>
    <t>3776</t>
  </si>
  <si>
    <t>3777+3778+3779+37710</t>
  </si>
  <si>
    <t>402</t>
  </si>
  <si>
    <t>403+404</t>
  </si>
  <si>
    <t>4041</t>
  </si>
  <si>
    <t xml:space="preserve">4042+4043+4047+40410+40411 </t>
  </si>
  <si>
    <t>4043</t>
  </si>
  <si>
    <t>4044+4045+4046</t>
  </si>
  <si>
    <t>4047</t>
  </si>
  <si>
    <t>4048+4049</t>
  </si>
  <si>
    <t>40412</t>
  </si>
  <si>
    <t>40413+40417</t>
  </si>
  <si>
    <t>40413</t>
  </si>
  <si>
    <t>40414+40415+40416</t>
  </si>
  <si>
    <t>40417</t>
  </si>
  <si>
    <t>40418+40419</t>
  </si>
  <si>
    <t>405</t>
  </si>
  <si>
    <t>406+407+408+409+4091</t>
  </si>
  <si>
    <t>410+411+412+413+414+415+416+417+418</t>
  </si>
  <si>
    <t>426</t>
  </si>
  <si>
    <t>4261+4262+4263</t>
  </si>
  <si>
    <t>429</t>
  </si>
  <si>
    <t>430+431</t>
  </si>
  <si>
    <t>430</t>
  </si>
  <si>
    <t>4301+4302+4303</t>
  </si>
  <si>
    <t>431</t>
  </si>
  <si>
    <t>4311+4312+4313</t>
  </si>
  <si>
    <t>432</t>
  </si>
  <si>
    <t>433+434</t>
  </si>
  <si>
    <t>433</t>
  </si>
  <si>
    <t>4331+4332+4333</t>
  </si>
  <si>
    <t>434</t>
  </si>
  <si>
    <t>4341+4342+4343</t>
  </si>
  <si>
    <t>4344</t>
  </si>
  <si>
    <t>4345+43410</t>
  </si>
  <si>
    <t>4345</t>
  </si>
  <si>
    <t>4346+4347+4348+4349</t>
  </si>
  <si>
    <t>43410</t>
  </si>
  <si>
    <t>43411+43412+43413</t>
  </si>
  <si>
    <t>435</t>
  </si>
  <si>
    <t>436+437</t>
  </si>
  <si>
    <t>436</t>
  </si>
  <si>
    <t>4361+4362</t>
  </si>
  <si>
    <t>437</t>
  </si>
  <si>
    <t>4371+4372</t>
  </si>
  <si>
    <t>438</t>
  </si>
  <si>
    <t>439+440</t>
  </si>
  <si>
    <t>439</t>
  </si>
  <si>
    <t>4391+4392</t>
  </si>
  <si>
    <t>440</t>
  </si>
  <si>
    <t>4401+4402</t>
  </si>
  <si>
    <t>441</t>
  </si>
  <si>
    <t>442+443</t>
  </si>
  <si>
    <t>102+119+1345+157+1711+200+242+250+260+268+276+2805+289+297+3007+311</t>
  </si>
  <si>
    <t>366+376</t>
  </si>
  <si>
    <t>427</t>
  </si>
  <si>
    <t>106+117+123+1346+158+168+179+183+184+207+241+249+259+267+275+2804+288+296+302+310+366+3006-1711-311</t>
  </si>
  <si>
    <t>36</t>
  </si>
  <si>
    <t>25+29+30+31+32+33+34+35</t>
  </si>
  <si>
    <t>215</t>
  </si>
  <si>
    <t>202+204+206+209+211+213</t>
  </si>
  <si>
    <t>3772</t>
  </si>
  <si>
    <t>3773</t>
  </si>
  <si>
    <t>3774</t>
  </si>
  <si>
    <t>3775</t>
  </si>
  <si>
    <t>430+433+4345+436+439</t>
  </si>
  <si>
    <t>302+310</t>
  </si>
  <si>
    <t>430+433+4345</t>
  </si>
  <si>
    <t>304</t>
  </si>
  <si>
    <t>4301+4331+4346</t>
  </si>
  <si>
    <t>306</t>
  </si>
  <si>
    <t>4302+4332+4347</t>
  </si>
  <si>
    <t>308</t>
  </si>
  <si>
    <t>4303+4333+4348</t>
  </si>
  <si>
    <t>436+439</t>
  </si>
  <si>
    <t>313</t>
  </si>
  <si>
    <t>4361+4391</t>
  </si>
  <si>
    <t>314+315</t>
  </si>
  <si>
    <t>4362+4392</t>
  </si>
  <si>
    <t>Контроль граф.</t>
  </si>
  <si>
    <t>графа 2</t>
  </si>
  <si>
    <t>&gt;=</t>
  </si>
  <si>
    <t>графа 3</t>
  </si>
  <si>
    <t>графа 4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</si>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</sst>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#,##0.0"/>
  </numFmts>
  <fonts count="10" x14ac:knownFonts="1">
    <font>
      <sz val="10"/>
      <name val="Arial"/>
      <family val="2"/>
      <charset val="204"/>
    </font>
    <font>
      <b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0"/>
      <color rgb="FF000000"/>
      <name val="Arial"/>
      <family val="2"/>
      <charset val="204"/>
    </font>
    <font>
      <b/>
      <i/>
      <sz val="10"/>
      <color rgb="FF000000"/>
      <name val="Times New Roman"/>
      <charset val="1"/>
    </font>
    <font>
      <sz val="8"/>
      <color rgb="FF000000"/>
      <name val="Times New Roman"/>
      <charset val="1"/>
    </font>
    <font>
      <b/>
      <sz val="8"/>
      <color rgb="FF000000"/>
      <name val="Times New Roman"/>
      <charset val="1"/>
    </font>
    <font>
      <i/>
      <sz val="8"/>
      <color rgb="FF000000"/>
      <name val="Times New Roman"/>
      <charset val="1"/>
    </font>
    <font>
      <sz val="7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/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 applyProtection="1">
      <alignment horizontal="right" vertical="top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left" vertical="top"/>
      <protection locked="0"/>
    </xf>
    <xf numFmtId="1" fontId="4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/>
    <xf numFmtId="1" fontId="6" fillId="0" borderId="0" xfId="0" applyNumberFormat="1" applyFont="1" applyAlignment="1" applyProtection="1"/>
    <xf numFmtId="4" fontId="6" fillId="0" borderId="0" xfId="0" applyNumberFormat="1" applyFont="1" applyAlignment="1" applyProtection="1"/>
    <xf numFmtId="1" fontId="6" fillId="0" borderId="8" xfId="0" applyNumberFormat="1" applyFont="1" applyBorder="1" applyAlignment="1" applyProtection="1">
      <alignment horizontal="left" vertical="top"/>
    </xf>
    <xf numFmtId="4" fontId="6" fillId="0" borderId="8" xfId="0" applyNumberFormat="1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/>
    </xf>
    <xf numFmtId="1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wrapText="1"/>
    </xf>
    <xf numFmtId="0" fontId="6" fillId="0" borderId="8" xfId="0" applyFont="1" applyBorder="1" applyAlignment="1" applyProtection="1"/>
    <xf numFmtId="1" fontId="6" fillId="2" borderId="8" xfId="0" applyNumberFormat="1" applyFont="1" applyFill="1" applyBorder="1" applyAlignment="1" applyProtection="1"/>
    <xf numFmtId="164" fontId="6" fillId="2" borderId="8" xfId="0" applyNumberFormat="1" applyFont="1" applyFill="1" applyBorder="1" applyAlignment="1" applyProtection="1"/>
    <xf numFmtId="4" fontId="6" fillId="2" borderId="8" xfId="0" applyNumberFormat="1" applyFont="1" applyFill="1" applyBorder="1" applyAlignment="1" applyProtection="1"/>
    <xf numFmtId="0" fontId="6" fillId="0" borderId="10" xfId="0" applyFont="1" applyBorder="1" applyAlignment="1" applyProtection="1">
      <alignment wrapText="1"/>
    </xf>
    <xf numFmtId="0" fontId="6" fillId="0" borderId="8" xfId="0" applyFont="1" applyBorder="1" applyAlignment="1" applyProtection="1">
      <alignment horizontal="justify" vertical="top" wrapText="1"/>
    </xf>
    <xf numFmtId="0" fontId="6" fillId="0" borderId="11" xfId="0" applyFont="1" applyBorder="1" applyAlignment="1" applyProtection="1"/>
    <xf numFmtId="0" fontId="6" fillId="0" borderId="12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6" fillId="0" borderId="8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horizontal="left" wrapText="1"/>
    </xf>
    <xf numFmtId="0" fontId="8" fillId="0" borderId="8" xfId="0" applyFont="1" applyBorder="1" applyAlignment="1" applyProtection="1">
      <alignment horizontal="left" wrapText="1"/>
    </xf>
    <xf numFmtId="0" fontId="6" fillId="0" borderId="12" xfId="0" applyFont="1" applyBorder="1" applyAlignment="1" applyProtection="1"/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wrapText="1"/>
    </xf>
    <xf numFmtId="0" fontId="6" fillId="0" borderId="10" xfId="0" applyFont="1" applyBorder="1" applyAlignment="1" applyProtection="1"/>
    <xf numFmtId="0" fontId="6" fillId="2" borderId="8" xfId="0" applyFont="1" applyFill="1" applyBorder="1" applyAlignment="1" applyProtection="1">
      <alignment horizontal="justify" vertical="top" wrapText="1"/>
    </xf>
    <xf numFmtId="0" fontId="6" fillId="2" borderId="8" xfId="0" applyFont="1" applyFill="1" applyBorder="1" applyAlignment="1" applyProtection="1">
      <alignment vertical="top"/>
    </xf>
    <xf numFmtId="1" fontId="6" fillId="0" borderId="8" xfId="0" applyNumberFormat="1" applyFont="1" applyBorder="1" applyAlignment="1" applyProtection="1"/>
    <xf numFmtId="4" fontId="6" fillId="0" borderId="8" xfId="0" applyNumberFormat="1" applyFont="1" applyBorder="1" applyAlignment="1" applyProtection="1"/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right"/>
    </xf>
    <xf numFmtId="0" fontId="6" fillId="2" borderId="8" xfId="0" applyFont="1" applyFill="1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vertical="center"/>
    </xf>
    <xf numFmtId="0" fontId="6" fillId="2" borderId="0" xfId="0" applyFont="1" applyFill="1" applyAlignment="1" applyProtection="1"/>
    <xf numFmtId="0" fontId="8" fillId="0" borderId="10" xfId="0" applyFont="1" applyBorder="1" applyAlignment="1" applyProtection="1">
      <alignment wrapText="1"/>
    </xf>
    <xf numFmtId="0" fontId="6" fillId="0" borderId="13" xfId="0" applyFont="1" applyBorder="1" applyAlignment="1" applyProtection="1"/>
    <xf numFmtId="0" fontId="6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left" wrapText="1"/>
    </xf>
    <xf numFmtId="2" fontId="6" fillId="2" borderId="8" xfId="0" applyNumberFormat="1" applyFont="1" applyFill="1" applyBorder="1" applyAlignment="1" applyProtection="1"/>
    <xf numFmtId="0" fontId="4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 wrapText="1"/>
    </xf>
    <xf numFmtId="4" fontId="6" fillId="0" borderId="8" xfId="0" applyNumberFormat="1" applyFont="1" applyBorder="1" applyAlignment="1" applyProtection="1">
      <alignment horizontal="left" vertical="top" wrapText="1"/>
    </xf>
    <xf numFmtId="4" fontId="6" fillId="0" borderId="8" xfId="0" applyNumberFormat="1" applyFont="1" applyBorder="1" applyAlignment="1" applyProtection="1">
      <alignment horizontal="center" vertical="top" wrapText="1"/>
    </xf>
    <xf numFmtId="1" fontId="6" fillId="0" borderId="8" xfId="0" applyNumberFormat="1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A3" sqref="A3:G3"/>
    </sheetView>
  </sheetViews>
  <sheetFormatPr defaultColWidth="11.54296875" defaultRowHeight="12.5" x14ac:dyDescent="0.25"/>
  <cols>
    <col min="1" max="1" width="5" style="15" customWidth="1"/>
    <col min="2" max="3" width="5.08984375" style="15" customWidth="1"/>
    <col min="4" max="4" width="5.54296875" style="15" customWidth="1"/>
    <col min="5" max="5" width="6.6328125" style="15" customWidth="1"/>
    <col min="6" max="6" width="7.453125" style="15" customWidth="1"/>
    <col min="7" max="7" width="9.453125" style="15" customWidth="1"/>
    <col min="8" max="8" width="4.36328125" style="15" customWidth="1"/>
    <col min="9" max="9" width="5.54296875" style="15" customWidth="1"/>
  </cols>
  <sheetData>
    <row r="1" spans="1:9" ht="13" x14ac:dyDescent="0.3">
      <c r="A1" s="14" t="s">
        <v>0</v>
      </c>
      <c r="B1" s="14"/>
      <c r="C1" s="14"/>
      <c r="D1" s="14"/>
      <c r="E1" s="14"/>
      <c r="F1" s="14"/>
      <c r="G1" s="14"/>
    </row>
    <row r="2" spans="1:9" ht="13" x14ac:dyDescent="0.3">
      <c r="A2" s="16"/>
    </row>
    <row r="3" spans="1:9" ht="47" customHeight="1" x14ac:dyDescent="0.3">
      <c r="A3" s="13" t="s">
        <v>1</v>
      </c>
      <c r="B3" s="13"/>
      <c r="C3" s="13"/>
      <c r="D3" s="13"/>
      <c r="E3" s="13"/>
      <c r="F3" s="13"/>
      <c r="G3" s="13"/>
    </row>
    <row r="4" spans="1:9" ht="15" x14ac:dyDescent="0.3">
      <c r="B4" s="17"/>
      <c r="C4" s="18" t="s">
        <v>2</v>
      </c>
      <c r="D4" s="12" t="s">
        <v>3</v>
      </c>
      <c r="E4" s="12"/>
    </row>
    <row r="5" spans="1:9" ht="15" x14ac:dyDescent="0.3">
      <c r="A5" s="19"/>
    </row>
    <row r="6" spans="1:9" ht="14.25" customHeight="1" x14ac:dyDescent="0.25">
      <c r="A6" s="11" t="s">
        <v>4</v>
      </c>
      <c r="B6" s="11"/>
      <c r="C6" s="11"/>
      <c r="D6" s="11"/>
      <c r="E6" s="11"/>
      <c r="F6" s="20" t="s">
        <v>5</v>
      </c>
      <c r="G6" s="10" t="s">
        <v>6</v>
      </c>
      <c r="H6" s="10"/>
      <c r="I6" s="10"/>
    </row>
    <row r="7" spans="1:9" hidden="1" x14ac:dyDescent="0.25"/>
    <row r="8" spans="1:9" ht="44.5" customHeight="1" x14ac:dyDescent="0.3">
      <c r="A8" s="9" t="s">
        <v>7</v>
      </c>
      <c r="B8" s="9"/>
      <c r="C8" s="9"/>
      <c r="D8" s="9"/>
      <c r="E8" s="9"/>
      <c r="F8" s="21"/>
      <c r="G8" s="8" t="s">
        <v>8</v>
      </c>
      <c r="H8" s="8"/>
      <c r="I8" s="8"/>
    </row>
    <row r="9" spans="1:9" ht="25.5" customHeight="1" x14ac:dyDescent="0.3">
      <c r="A9" s="7" t="s">
        <v>9</v>
      </c>
      <c r="B9" s="7"/>
      <c r="C9" s="7"/>
      <c r="D9" s="7"/>
      <c r="E9" s="7"/>
      <c r="F9" s="22" t="s">
        <v>10</v>
      </c>
      <c r="G9" s="8"/>
      <c r="H9" s="8"/>
      <c r="I9" s="8"/>
    </row>
    <row r="10" spans="1:9" ht="25.5" customHeight="1" x14ac:dyDescent="0.3">
      <c r="A10" s="6" t="s">
        <v>11</v>
      </c>
      <c r="B10" s="6"/>
      <c r="C10" s="6"/>
      <c r="D10" s="6"/>
      <c r="E10" s="6"/>
      <c r="F10" s="23" t="s">
        <v>12</v>
      </c>
      <c r="G10" s="8"/>
      <c r="H10" s="8"/>
      <c r="I10" s="8"/>
    </row>
    <row r="11" spans="1:9" ht="43.5" customHeight="1" x14ac:dyDescent="0.3">
      <c r="A11" s="9" t="s">
        <v>13</v>
      </c>
      <c r="B11" s="9"/>
      <c r="C11" s="9"/>
      <c r="D11" s="9"/>
      <c r="E11" s="9"/>
      <c r="F11" s="24"/>
      <c r="G11" s="8"/>
      <c r="H11" s="8"/>
      <c r="I11" s="8"/>
    </row>
    <row r="12" spans="1:9" ht="13.5" customHeight="1" x14ac:dyDescent="0.3">
      <c r="A12" s="5" t="s">
        <v>14</v>
      </c>
      <c r="B12" s="5"/>
      <c r="C12" s="5"/>
      <c r="D12" s="5"/>
      <c r="E12" s="5"/>
      <c r="F12" s="22" t="s">
        <v>12</v>
      </c>
      <c r="G12" s="25"/>
    </row>
    <row r="13" spans="1:9" ht="51.75" customHeight="1" x14ac:dyDescent="0.3">
      <c r="A13" s="4" t="s">
        <v>15</v>
      </c>
      <c r="B13" s="4"/>
      <c r="C13" s="4"/>
      <c r="D13" s="4"/>
      <c r="E13" s="4"/>
      <c r="F13" s="22" t="s">
        <v>12</v>
      </c>
      <c r="G13" s="25"/>
      <c r="H13" s="26" t="s">
        <v>16</v>
      </c>
      <c r="I13" s="26" t="s">
        <v>17</v>
      </c>
    </row>
    <row r="14" spans="1:9" ht="25.5" customHeight="1" x14ac:dyDescent="0.3">
      <c r="A14" s="9" t="s">
        <v>18</v>
      </c>
      <c r="B14" s="9"/>
      <c r="C14" s="9"/>
      <c r="D14" s="9"/>
      <c r="E14" s="9"/>
      <c r="F14" s="24"/>
      <c r="G14" s="25"/>
    </row>
    <row r="15" spans="1:9" ht="12.75" customHeight="1" x14ac:dyDescent="0.3">
      <c r="A15" s="4" t="s">
        <v>19</v>
      </c>
      <c r="B15" s="4"/>
      <c r="C15" s="4"/>
      <c r="D15" s="4"/>
      <c r="E15" s="4"/>
      <c r="F15" s="23" t="s">
        <v>20</v>
      </c>
      <c r="G15" s="25"/>
    </row>
    <row r="16" spans="1:9" ht="13" x14ac:dyDescent="0.3">
      <c r="A16" s="16"/>
    </row>
    <row r="17" spans="1:9" s="27" customFormat="1" ht="13.5" customHeight="1" x14ac:dyDescent="0.25">
      <c r="A17" s="3" t="s">
        <v>21</v>
      </c>
      <c r="B17" s="3"/>
      <c r="C17" s="3"/>
      <c r="D17" s="3"/>
      <c r="E17" s="3"/>
      <c r="F17" s="3"/>
      <c r="G17" s="3"/>
      <c r="H17" s="3"/>
      <c r="I17" s="3"/>
    </row>
    <row r="18" spans="1:9" s="27" customFormat="1" ht="14.25" customHeight="1" x14ac:dyDescent="0.25">
      <c r="A18" s="2" t="s">
        <v>22</v>
      </c>
      <c r="B18" s="2"/>
      <c r="C18" s="2"/>
      <c r="D18" s="2"/>
      <c r="E18" s="2"/>
      <c r="F18" s="2"/>
      <c r="G18" s="2"/>
      <c r="H18" s="2"/>
      <c r="I18" s="2"/>
    </row>
    <row r="19" spans="1:9" s="27" customFormat="1" ht="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s="27" customFormat="1" ht="13.5" customHeight="1" x14ac:dyDescent="0.2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s="27" customFormat="1" ht="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s="27" customFormat="1" ht="13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s="27" customFormat="1" ht="13.5" customHeight="1" x14ac:dyDescent="0.25">
      <c r="A23" s="78" t="s">
        <v>24</v>
      </c>
      <c r="B23" s="78" t="s">
        <v>25</v>
      </c>
      <c r="C23" s="78"/>
      <c r="D23" s="78"/>
      <c r="E23" s="78"/>
      <c r="F23" s="78"/>
      <c r="G23" s="78"/>
      <c r="H23" s="78"/>
      <c r="I23" s="78"/>
    </row>
    <row r="24" spans="1:9" s="27" customFormat="1" ht="143" x14ac:dyDescent="0.25">
      <c r="A24" s="78"/>
      <c r="B24" s="28" t="s">
        <v>26</v>
      </c>
      <c r="C24" s="28" t="s">
        <v>27</v>
      </c>
      <c r="D24" s="28" t="s">
        <v>28</v>
      </c>
      <c r="E24" s="28" t="s">
        <v>29</v>
      </c>
      <c r="F24" s="28" t="s">
        <v>30</v>
      </c>
      <c r="G24" s="28" t="s">
        <v>31</v>
      </c>
      <c r="H24" s="28"/>
      <c r="I24" s="28" t="s">
        <v>32</v>
      </c>
    </row>
    <row r="25" spans="1:9" s="33" customFormat="1" ht="13" x14ac:dyDescent="0.3">
      <c r="A25" s="29">
        <v>1</v>
      </c>
      <c r="B25" s="30">
        <v>2</v>
      </c>
      <c r="C25" s="30">
        <v>3</v>
      </c>
      <c r="D25" s="31">
        <v>4</v>
      </c>
      <c r="E25" s="30">
        <v>5</v>
      </c>
      <c r="F25" s="30">
        <v>6</v>
      </c>
      <c r="G25" s="30">
        <v>7</v>
      </c>
      <c r="H25" s="30">
        <v>8</v>
      </c>
      <c r="I25" s="32">
        <v>9</v>
      </c>
    </row>
    <row r="26" spans="1:9" s="27" customFormat="1" ht="13" x14ac:dyDescent="0.3">
      <c r="A26" s="79" t="s">
        <v>33</v>
      </c>
      <c r="B26" s="79"/>
      <c r="C26" s="79"/>
      <c r="D26" s="79"/>
      <c r="E26" s="79"/>
      <c r="F26" s="79"/>
    </row>
    <row r="27" spans="1:9" s="27" customFormat="1" x14ac:dyDescent="0.25"/>
  </sheetData>
  <mergeCells count="23">
    <mergeCell ref="A23:A24"/>
    <mergeCell ref="B23:I23"/>
    <mergeCell ref="A26:F26"/>
    <mergeCell ref="A18:I18"/>
    <mergeCell ref="A19:I19"/>
    <mergeCell ref="A20:I20"/>
    <mergeCell ref="A21:I21"/>
    <mergeCell ref="A22:I22"/>
    <mergeCell ref="A12:E12"/>
    <mergeCell ref="A13:E13"/>
    <mergeCell ref="A14:E14"/>
    <mergeCell ref="A15:E15"/>
    <mergeCell ref="A17:I17"/>
    <mergeCell ref="A8:E8"/>
    <mergeCell ref="G8:I11"/>
    <mergeCell ref="A9:E9"/>
    <mergeCell ref="A10:E10"/>
    <mergeCell ref="A11:E11"/>
    <mergeCell ref="A1:G1"/>
    <mergeCell ref="A3:G3"/>
    <mergeCell ref="D4:E4"/>
    <mergeCell ref="A6:E6"/>
    <mergeCell ref="G6:I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W585"/>
  <sheetViews>
    <sheetView topLeftCell="A46" zoomScaleNormal="100" workbookViewId="0"/>
  </sheetViews>
  <sheetFormatPr defaultColWidth="11.54296875" defaultRowHeight="12.5" x14ac:dyDescent="0.25"/>
  <cols>
    <col min="1" max="1" width="31.08984375" style="34" customWidth="1"/>
    <col min="2" max="2" width="5.08984375" style="34" customWidth="1"/>
    <col min="3" max="3" width="8.54296875" style="35" customWidth="1"/>
    <col min="4" max="4" width="10.26953125" style="36" customWidth="1"/>
    <col min="5" max="5" width="10.6328125" style="36" customWidth="1"/>
    <col min="6" max="6" width="10.54296875" style="36" customWidth="1"/>
    <col min="7" max="7" width="11.36328125" style="36" customWidth="1"/>
    <col min="8" max="8" width="11.08984375" style="36" customWidth="1"/>
    <col min="9" max="9" width="10.54296875" style="36" customWidth="1"/>
    <col min="10" max="10" width="10.36328125" style="36" customWidth="1"/>
    <col min="11" max="11" width="10.90625" style="36" customWidth="1"/>
    <col min="12" max="12" width="8.90625" style="36" customWidth="1"/>
    <col min="13" max="15" width="9.453125" style="36" customWidth="1"/>
    <col min="257" max="257" width="31.08984375" style="34" customWidth="1"/>
    <col min="258" max="258" width="5.08984375" style="34" customWidth="1"/>
    <col min="259" max="259" width="8.54296875" style="34" customWidth="1"/>
    <col min="260" max="260" width="10.26953125" style="34" customWidth="1"/>
    <col min="261" max="261" width="10.6328125" style="34" customWidth="1"/>
    <col min="262" max="262" width="10.54296875" style="34" customWidth="1"/>
    <col min="263" max="263" width="11.36328125" style="34" customWidth="1"/>
    <col min="264" max="264" width="11.08984375" style="34" customWidth="1"/>
    <col min="265" max="265" width="10.54296875" style="34" customWidth="1"/>
    <col min="266" max="266" width="10.36328125" style="34" customWidth="1"/>
    <col min="267" max="267" width="10.90625" style="34" customWidth="1"/>
    <col min="268" max="268" width="8.90625" style="34" customWidth="1"/>
    <col min="269" max="271" width="9.453125" style="34" customWidth="1"/>
    <col min="513" max="513" width="31.08984375" style="34" customWidth="1"/>
    <col min="514" max="514" width="5.08984375" style="34" customWidth="1"/>
    <col min="515" max="515" width="8.54296875" style="34" customWidth="1"/>
    <col min="516" max="516" width="10.26953125" style="34" customWidth="1"/>
    <col min="517" max="517" width="10.6328125" style="34" customWidth="1"/>
    <col min="518" max="518" width="10.54296875" style="34" customWidth="1"/>
    <col min="519" max="519" width="11.36328125" style="34" customWidth="1"/>
    <col min="520" max="520" width="11.08984375" style="34" customWidth="1"/>
    <col min="521" max="521" width="10.54296875" style="34" customWidth="1"/>
    <col min="522" max="522" width="10.36328125" style="34" customWidth="1"/>
    <col min="523" max="523" width="10.90625" style="34" customWidth="1"/>
    <col min="524" max="524" width="8.90625" style="34" customWidth="1"/>
    <col min="525" max="527" width="9.453125" style="34" customWidth="1"/>
    <col min="769" max="769" width="31.08984375" style="34" customWidth="1"/>
    <col min="770" max="770" width="5.08984375" style="34" customWidth="1"/>
    <col min="771" max="771" width="8.54296875" style="34" customWidth="1"/>
    <col min="772" max="772" width="10.26953125" style="34" customWidth="1"/>
    <col min="773" max="773" width="10.6328125" style="34" customWidth="1"/>
    <col min="774" max="774" width="10.54296875" style="34" customWidth="1"/>
    <col min="775" max="775" width="11.36328125" style="34" customWidth="1"/>
    <col min="776" max="776" width="11.08984375" style="34" customWidth="1"/>
    <col min="777" max="777" width="10.54296875" style="34" customWidth="1"/>
    <col min="778" max="778" width="10.36328125" style="34" customWidth="1"/>
    <col min="779" max="779" width="10.90625" style="34" customWidth="1"/>
    <col min="780" max="780" width="8.90625" style="34" customWidth="1"/>
    <col min="781" max="783" width="9.453125" style="34" customWidth="1"/>
    <col min="1025" max="1025" width="31.08984375" style="34" customWidth="1"/>
    <col min="1026" max="1026" width="5.08984375" style="34" customWidth="1"/>
    <col min="1027" max="1027" width="8.54296875" style="34" customWidth="1"/>
    <col min="1028" max="1028" width="10.26953125" style="34" customWidth="1"/>
    <col min="1029" max="1029" width="10.6328125" style="34" customWidth="1"/>
    <col min="1030" max="1030" width="10.54296875" style="34" customWidth="1"/>
    <col min="1031" max="1031" width="11.36328125" style="34" customWidth="1"/>
    <col min="1032" max="1032" width="11.08984375" style="34" customWidth="1"/>
    <col min="1033" max="1033" width="10.54296875" style="34" customWidth="1"/>
    <col min="1034" max="1034" width="10.36328125" style="34" customWidth="1"/>
    <col min="1035" max="1035" width="10.90625" style="34" customWidth="1"/>
    <col min="1036" max="1036" width="8.90625" style="34" customWidth="1"/>
    <col min="1037" max="1039" width="9.453125" style="34" customWidth="1"/>
    <col min="1281" max="1281" width="31.08984375" style="34" customWidth="1"/>
    <col min="1282" max="1282" width="5.08984375" style="34" customWidth="1"/>
    <col min="1283" max="1283" width="8.54296875" style="34" customWidth="1"/>
    <col min="1284" max="1284" width="10.26953125" style="34" customWidth="1"/>
    <col min="1285" max="1285" width="10.6328125" style="34" customWidth="1"/>
    <col min="1286" max="1286" width="10.54296875" style="34" customWidth="1"/>
    <col min="1287" max="1287" width="11.36328125" style="34" customWidth="1"/>
    <col min="1288" max="1288" width="11.08984375" style="34" customWidth="1"/>
    <col min="1289" max="1289" width="10.54296875" style="34" customWidth="1"/>
    <col min="1290" max="1290" width="10.36328125" style="34" customWidth="1"/>
    <col min="1291" max="1291" width="10.90625" style="34" customWidth="1"/>
    <col min="1292" max="1292" width="8.90625" style="34" customWidth="1"/>
    <col min="1293" max="1295" width="9.453125" style="34" customWidth="1"/>
    <col min="1537" max="1537" width="31.08984375" style="34" customWidth="1"/>
    <col min="1538" max="1538" width="5.08984375" style="34" customWidth="1"/>
    <col min="1539" max="1539" width="8.54296875" style="34" customWidth="1"/>
    <col min="1540" max="1540" width="10.26953125" style="34" customWidth="1"/>
    <col min="1541" max="1541" width="10.6328125" style="34" customWidth="1"/>
    <col min="1542" max="1542" width="10.54296875" style="34" customWidth="1"/>
    <col min="1543" max="1543" width="11.36328125" style="34" customWidth="1"/>
    <col min="1544" max="1544" width="11.08984375" style="34" customWidth="1"/>
    <col min="1545" max="1545" width="10.54296875" style="34" customWidth="1"/>
    <col min="1546" max="1546" width="10.36328125" style="34" customWidth="1"/>
    <col min="1547" max="1547" width="10.90625" style="34" customWidth="1"/>
    <col min="1548" max="1548" width="8.90625" style="34" customWidth="1"/>
    <col min="1549" max="1551" width="9.453125" style="34" customWidth="1"/>
    <col min="1793" max="1793" width="31.08984375" style="34" customWidth="1"/>
    <col min="1794" max="1794" width="5.08984375" style="34" customWidth="1"/>
    <col min="1795" max="1795" width="8.54296875" style="34" customWidth="1"/>
    <col min="1796" max="1796" width="10.26953125" style="34" customWidth="1"/>
    <col min="1797" max="1797" width="10.6328125" style="34" customWidth="1"/>
    <col min="1798" max="1798" width="10.54296875" style="34" customWidth="1"/>
    <col min="1799" max="1799" width="11.36328125" style="34" customWidth="1"/>
    <col min="1800" max="1800" width="11.08984375" style="34" customWidth="1"/>
    <col min="1801" max="1801" width="10.54296875" style="34" customWidth="1"/>
    <col min="1802" max="1802" width="10.36328125" style="34" customWidth="1"/>
    <col min="1803" max="1803" width="10.90625" style="34" customWidth="1"/>
    <col min="1804" max="1804" width="8.90625" style="34" customWidth="1"/>
    <col min="1805" max="1807" width="9.453125" style="34" customWidth="1"/>
    <col min="2049" max="2049" width="31.08984375" style="34" customWidth="1"/>
    <col min="2050" max="2050" width="5.08984375" style="34" customWidth="1"/>
    <col min="2051" max="2051" width="8.54296875" style="34" customWidth="1"/>
    <col min="2052" max="2052" width="10.26953125" style="34" customWidth="1"/>
    <col min="2053" max="2053" width="10.6328125" style="34" customWidth="1"/>
    <col min="2054" max="2054" width="10.54296875" style="34" customWidth="1"/>
    <col min="2055" max="2055" width="11.36328125" style="34" customWidth="1"/>
    <col min="2056" max="2056" width="11.08984375" style="34" customWidth="1"/>
    <col min="2057" max="2057" width="10.54296875" style="34" customWidth="1"/>
    <col min="2058" max="2058" width="10.36328125" style="34" customWidth="1"/>
    <col min="2059" max="2059" width="10.90625" style="34" customWidth="1"/>
    <col min="2060" max="2060" width="8.90625" style="34" customWidth="1"/>
    <col min="2061" max="2063" width="9.453125" style="34" customWidth="1"/>
    <col min="2305" max="2305" width="31.08984375" style="34" customWidth="1"/>
    <col min="2306" max="2306" width="5.08984375" style="34" customWidth="1"/>
    <col min="2307" max="2307" width="8.54296875" style="34" customWidth="1"/>
    <col min="2308" max="2308" width="10.26953125" style="34" customWidth="1"/>
    <col min="2309" max="2309" width="10.6328125" style="34" customWidth="1"/>
    <col min="2310" max="2310" width="10.54296875" style="34" customWidth="1"/>
    <col min="2311" max="2311" width="11.36328125" style="34" customWidth="1"/>
    <col min="2312" max="2312" width="11.08984375" style="34" customWidth="1"/>
    <col min="2313" max="2313" width="10.54296875" style="34" customWidth="1"/>
    <col min="2314" max="2314" width="10.36328125" style="34" customWidth="1"/>
    <col min="2315" max="2315" width="10.90625" style="34" customWidth="1"/>
    <col min="2316" max="2316" width="8.90625" style="34" customWidth="1"/>
    <col min="2317" max="2319" width="9.453125" style="34" customWidth="1"/>
    <col min="2561" max="2561" width="31.08984375" style="34" customWidth="1"/>
    <col min="2562" max="2562" width="5.08984375" style="34" customWidth="1"/>
    <col min="2563" max="2563" width="8.54296875" style="34" customWidth="1"/>
    <col min="2564" max="2564" width="10.26953125" style="34" customWidth="1"/>
    <col min="2565" max="2565" width="10.6328125" style="34" customWidth="1"/>
    <col min="2566" max="2566" width="10.54296875" style="34" customWidth="1"/>
    <col min="2567" max="2567" width="11.36328125" style="34" customWidth="1"/>
    <col min="2568" max="2568" width="11.08984375" style="34" customWidth="1"/>
    <col min="2569" max="2569" width="10.54296875" style="34" customWidth="1"/>
    <col min="2570" max="2570" width="10.36328125" style="34" customWidth="1"/>
    <col min="2571" max="2571" width="10.90625" style="34" customWidth="1"/>
    <col min="2572" max="2572" width="8.90625" style="34" customWidth="1"/>
    <col min="2573" max="2575" width="9.453125" style="34" customWidth="1"/>
    <col min="2817" max="2817" width="31.08984375" style="34" customWidth="1"/>
    <col min="2818" max="2818" width="5.08984375" style="34" customWidth="1"/>
    <col min="2819" max="2819" width="8.54296875" style="34" customWidth="1"/>
    <col min="2820" max="2820" width="10.26953125" style="34" customWidth="1"/>
    <col min="2821" max="2821" width="10.6328125" style="34" customWidth="1"/>
    <col min="2822" max="2822" width="10.54296875" style="34" customWidth="1"/>
    <col min="2823" max="2823" width="11.36328125" style="34" customWidth="1"/>
    <col min="2824" max="2824" width="11.08984375" style="34" customWidth="1"/>
    <col min="2825" max="2825" width="10.54296875" style="34" customWidth="1"/>
    <col min="2826" max="2826" width="10.36328125" style="34" customWidth="1"/>
    <col min="2827" max="2827" width="10.90625" style="34" customWidth="1"/>
    <col min="2828" max="2828" width="8.90625" style="34" customWidth="1"/>
    <col min="2829" max="2831" width="9.453125" style="34" customWidth="1"/>
    <col min="3073" max="3073" width="31.08984375" style="34" customWidth="1"/>
    <col min="3074" max="3074" width="5.08984375" style="34" customWidth="1"/>
    <col min="3075" max="3075" width="8.54296875" style="34" customWidth="1"/>
    <col min="3076" max="3076" width="10.26953125" style="34" customWidth="1"/>
    <col min="3077" max="3077" width="10.6328125" style="34" customWidth="1"/>
    <col min="3078" max="3078" width="10.54296875" style="34" customWidth="1"/>
    <col min="3079" max="3079" width="11.36328125" style="34" customWidth="1"/>
    <col min="3080" max="3080" width="11.08984375" style="34" customWidth="1"/>
    <col min="3081" max="3081" width="10.54296875" style="34" customWidth="1"/>
    <col min="3082" max="3082" width="10.36328125" style="34" customWidth="1"/>
    <col min="3083" max="3083" width="10.90625" style="34" customWidth="1"/>
    <col min="3084" max="3084" width="8.90625" style="34" customWidth="1"/>
    <col min="3085" max="3087" width="9.453125" style="34" customWidth="1"/>
    <col min="3329" max="3329" width="31.08984375" style="34" customWidth="1"/>
    <col min="3330" max="3330" width="5.08984375" style="34" customWidth="1"/>
    <col min="3331" max="3331" width="8.54296875" style="34" customWidth="1"/>
    <col min="3332" max="3332" width="10.26953125" style="34" customWidth="1"/>
    <col min="3333" max="3333" width="10.6328125" style="34" customWidth="1"/>
    <col min="3334" max="3334" width="10.54296875" style="34" customWidth="1"/>
    <col min="3335" max="3335" width="11.36328125" style="34" customWidth="1"/>
    <col min="3336" max="3336" width="11.08984375" style="34" customWidth="1"/>
    <col min="3337" max="3337" width="10.54296875" style="34" customWidth="1"/>
    <col min="3338" max="3338" width="10.36328125" style="34" customWidth="1"/>
    <col min="3339" max="3339" width="10.90625" style="34" customWidth="1"/>
    <col min="3340" max="3340" width="8.90625" style="34" customWidth="1"/>
    <col min="3341" max="3343" width="9.453125" style="34" customWidth="1"/>
    <col min="3585" max="3585" width="31.08984375" style="34" customWidth="1"/>
    <col min="3586" max="3586" width="5.08984375" style="34" customWidth="1"/>
    <col min="3587" max="3587" width="8.54296875" style="34" customWidth="1"/>
    <col min="3588" max="3588" width="10.26953125" style="34" customWidth="1"/>
    <col min="3589" max="3589" width="10.6328125" style="34" customWidth="1"/>
    <col min="3590" max="3590" width="10.54296875" style="34" customWidth="1"/>
    <col min="3591" max="3591" width="11.36328125" style="34" customWidth="1"/>
    <col min="3592" max="3592" width="11.08984375" style="34" customWidth="1"/>
    <col min="3593" max="3593" width="10.54296875" style="34" customWidth="1"/>
    <col min="3594" max="3594" width="10.36328125" style="34" customWidth="1"/>
    <col min="3595" max="3595" width="10.90625" style="34" customWidth="1"/>
    <col min="3596" max="3596" width="8.90625" style="34" customWidth="1"/>
    <col min="3597" max="3599" width="9.453125" style="34" customWidth="1"/>
    <col min="3841" max="3841" width="31.08984375" style="34" customWidth="1"/>
    <col min="3842" max="3842" width="5.08984375" style="34" customWidth="1"/>
    <col min="3843" max="3843" width="8.54296875" style="34" customWidth="1"/>
    <col min="3844" max="3844" width="10.26953125" style="34" customWidth="1"/>
    <col min="3845" max="3845" width="10.6328125" style="34" customWidth="1"/>
    <col min="3846" max="3846" width="10.54296875" style="34" customWidth="1"/>
    <col min="3847" max="3847" width="11.36328125" style="34" customWidth="1"/>
    <col min="3848" max="3848" width="11.08984375" style="34" customWidth="1"/>
    <col min="3849" max="3849" width="10.54296875" style="34" customWidth="1"/>
    <col min="3850" max="3850" width="10.36328125" style="34" customWidth="1"/>
    <col min="3851" max="3851" width="10.90625" style="34" customWidth="1"/>
    <col min="3852" max="3852" width="8.90625" style="34" customWidth="1"/>
    <col min="3853" max="3855" width="9.453125" style="34" customWidth="1"/>
    <col min="4097" max="4097" width="31.08984375" style="34" customWidth="1"/>
    <col min="4098" max="4098" width="5.08984375" style="34" customWidth="1"/>
    <col min="4099" max="4099" width="8.54296875" style="34" customWidth="1"/>
    <col min="4100" max="4100" width="10.26953125" style="34" customWidth="1"/>
    <col min="4101" max="4101" width="10.6328125" style="34" customWidth="1"/>
    <col min="4102" max="4102" width="10.54296875" style="34" customWidth="1"/>
    <col min="4103" max="4103" width="11.36328125" style="34" customWidth="1"/>
    <col min="4104" max="4104" width="11.08984375" style="34" customWidth="1"/>
    <col min="4105" max="4105" width="10.54296875" style="34" customWidth="1"/>
    <col min="4106" max="4106" width="10.36328125" style="34" customWidth="1"/>
    <col min="4107" max="4107" width="10.90625" style="34" customWidth="1"/>
    <col min="4108" max="4108" width="8.90625" style="34" customWidth="1"/>
    <col min="4109" max="4111" width="9.453125" style="34" customWidth="1"/>
    <col min="4353" max="4353" width="31.08984375" style="34" customWidth="1"/>
    <col min="4354" max="4354" width="5.08984375" style="34" customWidth="1"/>
    <col min="4355" max="4355" width="8.54296875" style="34" customWidth="1"/>
    <col min="4356" max="4356" width="10.26953125" style="34" customWidth="1"/>
    <col min="4357" max="4357" width="10.6328125" style="34" customWidth="1"/>
    <col min="4358" max="4358" width="10.54296875" style="34" customWidth="1"/>
    <col min="4359" max="4359" width="11.36328125" style="34" customWidth="1"/>
    <col min="4360" max="4360" width="11.08984375" style="34" customWidth="1"/>
    <col min="4361" max="4361" width="10.54296875" style="34" customWidth="1"/>
    <col min="4362" max="4362" width="10.36328125" style="34" customWidth="1"/>
    <col min="4363" max="4363" width="10.90625" style="34" customWidth="1"/>
    <col min="4364" max="4364" width="8.90625" style="34" customWidth="1"/>
    <col min="4365" max="4367" width="9.453125" style="34" customWidth="1"/>
    <col min="4609" max="4609" width="31.08984375" style="34" customWidth="1"/>
    <col min="4610" max="4610" width="5.08984375" style="34" customWidth="1"/>
    <col min="4611" max="4611" width="8.54296875" style="34" customWidth="1"/>
    <col min="4612" max="4612" width="10.26953125" style="34" customWidth="1"/>
    <col min="4613" max="4613" width="10.6328125" style="34" customWidth="1"/>
    <col min="4614" max="4614" width="10.54296875" style="34" customWidth="1"/>
    <col min="4615" max="4615" width="11.36328125" style="34" customWidth="1"/>
    <col min="4616" max="4616" width="11.08984375" style="34" customWidth="1"/>
    <col min="4617" max="4617" width="10.54296875" style="34" customWidth="1"/>
    <col min="4618" max="4618" width="10.36328125" style="34" customWidth="1"/>
    <col min="4619" max="4619" width="10.90625" style="34" customWidth="1"/>
    <col min="4620" max="4620" width="8.90625" style="34" customWidth="1"/>
    <col min="4621" max="4623" width="9.453125" style="34" customWidth="1"/>
    <col min="4865" max="4865" width="31.08984375" style="34" customWidth="1"/>
    <col min="4866" max="4866" width="5.08984375" style="34" customWidth="1"/>
    <col min="4867" max="4867" width="8.54296875" style="34" customWidth="1"/>
    <col min="4868" max="4868" width="10.26953125" style="34" customWidth="1"/>
    <col min="4869" max="4869" width="10.6328125" style="34" customWidth="1"/>
    <col min="4870" max="4870" width="10.54296875" style="34" customWidth="1"/>
    <col min="4871" max="4871" width="11.36328125" style="34" customWidth="1"/>
    <col min="4872" max="4872" width="11.08984375" style="34" customWidth="1"/>
    <col min="4873" max="4873" width="10.54296875" style="34" customWidth="1"/>
    <col min="4874" max="4874" width="10.36328125" style="34" customWidth="1"/>
    <col min="4875" max="4875" width="10.90625" style="34" customWidth="1"/>
    <col min="4876" max="4876" width="8.90625" style="34" customWidth="1"/>
    <col min="4877" max="4879" width="9.453125" style="34" customWidth="1"/>
    <col min="5121" max="5121" width="31.08984375" style="34" customWidth="1"/>
    <col min="5122" max="5122" width="5.08984375" style="34" customWidth="1"/>
    <col min="5123" max="5123" width="8.54296875" style="34" customWidth="1"/>
    <col min="5124" max="5124" width="10.26953125" style="34" customWidth="1"/>
    <col min="5125" max="5125" width="10.6328125" style="34" customWidth="1"/>
    <col min="5126" max="5126" width="10.54296875" style="34" customWidth="1"/>
    <col min="5127" max="5127" width="11.36328125" style="34" customWidth="1"/>
    <col min="5128" max="5128" width="11.08984375" style="34" customWidth="1"/>
    <col min="5129" max="5129" width="10.54296875" style="34" customWidth="1"/>
    <col min="5130" max="5130" width="10.36328125" style="34" customWidth="1"/>
    <col min="5131" max="5131" width="10.90625" style="34" customWidth="1"/>
    <col min="5132" max="5132" width="8.90625" style="34" customWidth="1"/>
    <col min="5133" max="5135" width="9.453125" style="34" customWidth="1"/>
    <col min="5377" max="5377" width="31.08984375" style="34" customWidth="1"/>
    <col min="5378" max="5378" width="5.08984375" style="34" customWidth="1"/>
    <col min="5379" max="5379" width="8.54296875" style="34" customWidth="1"/>
    <col min="5380" max="5380" width="10.26953125" style="34" customWidth="1"/>
    <col min="5381" max="5381" width="10.6328125" style="34" customWidth="1"/>
    <col min="5382" max="5382" width="10.54296875" style="34" customWidth="1"/>
    <col min="5383" max="5383" width="11.36328125" style="34" customWidth="1"/>
    <col min="5384" max="5384" width="11.08984375" style="34" customWidth="1"/>
    <col min="5385" max="5385" width="10.54296875" style="34" customWidth="1"/>
    <col min="5386" max="5386" width="10.36328125" style="34" customWidth="1"/>
    <col min="5387" max="5387" width="10.90625" style="34" customWidth="1"/>
    <col min="5388" max="5388" width="8.90625" style="34" customWidth="1"/>
    <col min="5389" max="5391" width="9.453125" style="34" customWidth="1"/>
    <col min="5633" max="5633" width="31.08984375" style="34" customWidth="1"/>
    <col min="5634" max="5634" width="5.08984375" style="34" customWidth="1"/>
    <col min="5635" max="5635" width="8.54296875" style="34" customWidth="1"/>
    <col min="5636" max="5636" width="10.26953125" style="34" customWidth="1"/>
    <col min="5637" max="5637" width="10.6328125" style="34" customWidth="1"/>
    <col min="5638" max="5638" width="10.54296875" style="34" customWidth="1"/>
    <col min="5639" max="5639" width="11.36328125" style="34" customWidth="1"/>
    <col min="5640" max="5640" width="11.08984375" style="34" customWidth="1"/>
    <col min="5641" max="5641" width="10.54296875" style="34" customWidth="1"/>
    <col min="5642" max="5642" width="10.36328125" style="34" customWidth="1"/>
    <col min="5643" max="5643" width="10.90625" style="34" customWidth="1"/>
    <col min="5644" max="5644" width="8.90625" style="34" customWidth="1"/>
    <col min="5645" max="5647" width="9.453125" style="34" customWidth="1"/>
    <col min="5889" max="5889" width="31.08984375" style="34" customWidth="1"/>
    <col min="5890" max="5890" width="5.08984375" style="34" customWidth="1"/>
    <col min="5891" max="5891" width="8.54296875" style="34" customWidth="1"/>
    <col min="5892" max="5892" width="10.26953125" style="34" customWidth="1"/>
    <col min="5893" max="5893" width="10.6328125" style="34" customWidth="1"/>
    <col min="5894" max="5894" width="10.54296875" style="34" customWidth="1"/>
    <col min="5895" max="5895" width="11.36328125" style="34" customWidth="1"/>
    <col min="5896" max="5896" width="11.08984375" style="34" customWidth="1"/>
    <col min="5897" max="5897" width="10.54296875" style="34" customWidth="1"/>
    <col min="5898" max="5898" width="10.36328125" style="34" customWidth="1"/>
    <col min="5899" max="5899" width="10.90625" style="34" customWidth="1"/>
    <col min="5900" max="5900" width="8.90625" style="34" customWidth="1"/>
    <col min="5901" max="5903" width="9.453125" style="34" customWidth="1"/>
    <col min="6145" max="6145" width="31.08984375" style="34" customWidth="1"/>
    <col min="6146" max="6146" width="5.08984375" style="34" customWidth="1"/>
    <col min="6147" max="6147" width="8.54296875" style="34" customWidth="1"/>
    <col min="6148" max="6148" width="10.26953125" style="34" customWidth="1"/>
    <col min="6149" max="6149" width="10.6328125" style="34" customWidth="1"/>
    <col min="6150" max="6150" width="10.54296875" style="34" customWidth="1"/>
    <col min="6151" max="6151" width="11.36328125" style="34" customWidth="1"/>
    <col min="6152" max="6152" width="11.08984375" style="34" customWidth="1"/>
    <col min="6153" max="6153" width="10.54296875" style="34" customWidth="1"/>
    <col min="6154" max="6154" width="10.36328125" style="34" customWidth="1"/>
    <col min="6155" max="6155" width="10.90625" style="34" customWidth="1"/>
    <col min="6156" max="6156" width="8.90625" style="34" customWidth="1"/>
    <col min="6157" max="6159" width="9.453125" style="34" customWidth="1"/>
    <col min="6401" max="6401" width="31.08984375" style="34" customWidth="1"/>
    <col min="6402" max="6402" width="5.08984375" style="34" customWidth="1"/>
    <col min="6403" max="6403" width="8.54296875" style="34" customWidth="1"/>
    <col min="6404" max="6404" width="10.26953125" style="34" customWidth="1"/>
    <col min="6405" max="6405" width="10.6328125" style="34" customWidth="1"/>
    <col min="6406" max="6406" width="10.54296875" style="34" customWidth="1"/>
    <col min="6407" max="6407" width="11.36328125" style="34" customWidth="1"/>
    <col min="6408" max="6408" width="11.08984375" style="34" customWidth="1"/>
    <col min="6409" max="6409" width="10.54296875" style="34" customWidth="1"/>
    <col min="6410" max="6410" width="10.36328125" style="34" customWidth="1"/>
    <col min="6411" max="6411" width="10.90625" style="34" customWidth="1"/>
    <col min="6412" max="6412" width="8.90625" style="34" customWidth="1"/>
    <col min="6413" max="6415" width="9.453125" style="34" customWidth="1"/>
    <col min="6657" max="6657" width="31.08984375" style="34" customWidth="1"/>
    <col min="6658" max="6658" width="5.08984375" style="34" customWidth="1"/>
    <col min="6659" max="6659" width="8.54296875" style="34" customWidth="1"/>
    <col min="6660" max="6660" width="10.26953125" style="34" customWidth="1"/>
    <col min="6661" max="6661" width="10.6328125" style="34" customWidth="1"/>
    <col min="6662" max="6662" width="10.54296875" style="34" customWidth="1"/>
    <col min="6663" max="6663" width="11.36328125" style="34" customWidth="1"/>
    <col min="6664" max="6664" width="11.08984375" style="34" customWidth="1"/>
    <col min="6665" max="6665" width="10.54296875" style="34" customWidth="1"/>
    <col min="6666" max="6666" width="10.36328125" style="34" customWidth="1"/>
    <col min="6667" max="6667" width="10.90625" style="34" customWidth="1"/>
    <col min="6668" max="6668" width="8.90625" style="34" customWidth="1"/>
    <col min="6669" max="6671" width="9.453125" style="34" customWidth="1"/>
    <col min="6913" max="6913" width="31.08984375" style="34" customWidth="1"/>
    <col min="6914" max="6914" width="5.08984375" style="34" customWidth="1"/>
    <col min="6915" max="6915" width="8.54296875" style="34" customWidth="1"/>
    <col min="6916" max="6916" width="10.26953125" style="34" customWidth="1"/>
    <col min="6917" max="6917" width="10.6328125" style="34" customWidth="1"/>
    <col min="6918" max="6918" width="10.54296875" style="34" customWidth="1"/>
    <col min="6919" max="6919" width="11.36328125" style="34" customWidth="1"/>
    <col min="6920" max="6920" width="11.08984375" style="34" customWidth="1"/>
    <col min="6921" max="6921" width="10.54296875" style="34" customWidth="1"/>
    <col min="6922" max="6922" width="10.36328125" style="34" customWidth="1"/>
    <col min="6923" max="6923" width="10.90625" style="34" customWidth="1"/>
    <col min="6924" max="6924" width="8.90625" style="34" customWidth="1"/>
    <col min="6925" max="6927" width="9.453125" style="34" customWidth="1"/>
    <col min="7169" max="7169" width="31.08984375" style="34" customWidth="1"/>
    <col min="7170" max="7170" width="5.08984375" style="34" customWidth="1"/>
    <col min="7171" max="7171" width="8.54296875" style="34" customWidth="1"/>
    <col min="7172" max="7172" width="10.26953125" style="34" customWidth="1"/>
    <col min="7173" max="7173" width="10.6328125" style="34" customWidth="1"/>
    <col min="7174" max="7174" width="10.54296875" style="34" customWidth="1"/>
    <col min="7175" max="7175" width="11.36328125" style="34" customWidth="1"/>
    <col min="7176" max="7176" width="11.08984375" style="34" customWidth="1"/>
    <col min="7177" max="7177" width="10.54296875" style="34" customWidth="1"/>
    <col min="7178" max="7178" width="10.36328125" style="34" customWidth="1"/>
    <col min="7179" max="7179" width="10.90625" style="34" customWidth="1"/>
    <col min="7180" max="7180" width="8.90625" style="34" customWidth="1"/>
    <col min="7181" max="7183" width="9.453125" style="34" customWidth="1"/>
    <col min="7425" max="7425" width="31.08984375" style="34" customWidth="1"/>
    <col min="7426" max="7426" width="5.08984375" style="34" customWidth="1"/>
    <col min="7427" max="7427" width="8.54296875" style="34" customWidth="1"/>
    <col min="7428" max="7428" width="10.26953125" style="34" customWidth="1"/>
    <col min="7429" max="7429" width="10.6328125" style="34" customWidth="1"/>
    <col min="7430" max="7430" width="10.54296875" style="34" customWidth="1"/>
    <col min="7431" max="7431" width="11.36328125" style="34" customWidth="1"/>
    <col min="7432" max="7432" width="11.08984375" style="34" customWidth="1"/>
    <col min="7433" max="7433" width="10.54296875" style="34" customWidth="1"/>
    <col min="7434" max="7434" width="10.36328125" style="34" customWidth="1"/>
    <col min="7435" max="7435" width="10.90625" style="34" customWidth="1"/>
    <col min="7436" max="7436" width="8.90625" style="34" customWidth="1"/>
    <col min="7437" max="7439" width="9.453125" style="34" customWidth="1"/>
    <col min="7681" max="7681" width="31.08984375" style="34" customWidth="1"/>
    <col min="7682" max="7682" width="5.08984375" style="34" customWidth="1"/>
    <col min="7683" max="7683" width="8.54296875" style="34" customWidth="1"/>
    <col min="7684" max="7684" width="10.26953125" style="34" customWidth="1"/>
    <col min="7685" max="7685" width="10.6328125" style="34" customWidth="1"/>
    <col min="7686" max="7686" width="10.54296875" style="34" customWidth="1"/>
    <col min="7687" max="7687" width="11.36328125" style="34" customWidth="1"/>
    <col min="7688" max="7688" width="11.08984375" style="34" customWidth="1"/>
    <col min="7689" max="7689" width="10.54296875" style="34" customWidth="1"/>
    <col min="7690" max="7690" width="10.36328125" style="34" customWidth="1"/>
    <col min="7691" max="7691" width="10.90625" style="34" customWidth="1"/>
    <col min="7692" max="7692" width="8.90625" style="34" customWidth="1"/>
    <col min="7693" max="7695" width="9.453125" style="34" customWidth="1"/>
    <col min="7937" max="7937" width="31.08984375" style="34" customWidth="1"/>
    <col min="7938" max="7938" width="5.08984375" style="34" customWidth="1"/>
    <col min="7939" max="7939" width="8.54296875" style="34" customWidth="1"/>
    <col min="7940" max="7940" width="10.26953125" style="34" customWidth="1"/>
    <col min="7941" max="7941" width="10.6328125" style="34" customWidth="1"/>
    <col min="7942" max="7942" width="10.54296875" style="34" customWidth="1"/>
    <col min="7943" max="7943" width="11.36328125" style="34" customWidth="1"/>
    <col min="7944" max="7944" width="11.08984375" style="34" customWidth="1"/>
    <col min="7945" max="7945" width="10.54296875" style="34" customWidth="1"/>
    <col min="7946" max="7946" width="10.36328125" style="34" customWidth="1"/>
    <col min="7947" max="7947" width="10.90625" style="34" customWidth="1"/>
    <col min="7948" max="7948" width="8.90625" style="34" customWidth="1"/>
    <col min="7949" max="7951" width="9.453125" style="34" customWidth="1"/>
    <col min="8193" max="8193" width="31.08984375" style="34" customWidth="1"/>
    <col min="8194" max="8194" width="5.08984375" style="34" customWidth="1"/>
    <col min="8195" max="8195" width="8.54296875" style="34" customWidth="1"/>
    <col min="8196" max="8196" width="10.26953125" style="34" customWidth="1"/>
    <col min="8197" max="8197" width="10.6328125" style="34" customWidth="1"/>
    <col min="8198" max="8198" width="10.54296875" style="34" customWidth="1"/>
    <col min="8199" max="8199" width="11.36328125" style="34" customWidth="1"/>
    <col min="8200" max="8200" width="11.08984375" style="34" customWidth="1"/>
    <col min="8201" max="8201" width="10.54296875" style="34" customWidth="1"/>
    <col min="8202" max="8202" width="10.36328125" style="34" customWidth="1"/>
    <col min="8203" max="8203" width="10.90625" style="34" customWidth="1"/>
    <col min="8204" max="8204" width="8.90625" style="34" customWidth="1"/>
    <col min="8205" max="8207" width="9.453125" style="34" customWidth="1"/>
    <col min="8449" max="8449" width="31.08984375" style="34" customWidth="1"/>
    <col min="8450" max="8450" width="5.08984375" style="34" customWidth="1"/>
    <col min="8451" max="8451" width="8.54296875" style="34" customWidth="1"/>
    <col min="8452" max="8452" width="10.26953125" style="34" customWidth="1"/>
    <col min="8453" max="8453" width="10.6328125" style="34" customWidth="1"/>
    <col min="8454" max="8454" width="10.54296875" style="34" customWidth="1"/>
    <col min="8455" max="8455" width="11.36328125" style="34" customWidth="1"/>
    <col min="8456" max="8456" width="11.08984375" style="34" customWidth="1"/>
    <col min="8457" max="8457" width="10.54296875" style="34" customWidth="1"/>
    <col min="8458" max="8458" width="10.36328125" style="34" customWidth="1"/>
    <col min="8459" max="8459" width="10.90625" style="34" customWidth="1"/>
    <col min="8460" max="8460" width="8.90625" style="34" customWidth="1"/>
    <col min="8461" max="8463" width="9.453125" style="34" customWidth="1"/>
    <col min="8705" max="8705" width="31.08984375" style="34" customWidth="1"/>
    <col min="8706" max="8706" width="5.08984375" style="34" customWidth="1"/>
    <col min="8707" max="8707" width="8.54296875" style="34" customWidth="1"/>
    <col min="8708" max="8708" width="10.26953125" style="34" customWidth="1"/>
    <col min="8709" max="8709" width="10.6328125" style="34" customWidth="1"/>
    <col min="8710" max="8710" width="10.54296875" style="34" customWidth="1"/>
    <col min="8711" max="8711" width="11.36328125" style="34" customWidth="1"/>
    <col min="8712" max="8712" width="11.08984375" style="34" customWidth="1"/>
    <col min="8713" max="8713" width="10.54296875" style="34" customWidth="1"/>
    <col min="8714" max="8714" width="10.36328125" style="34" customWidth="1"/>
    <col min="8715" max="8715" width="10.90625" style="34" customWidth="1"/>
    <col min="8716" max="8716" width="8.90625" style="34" customWidth="1"/>
    <col min="8717" max="8719" width="9.453125" style="34" customWidth="1"/>
    <col min="8961" max="8961" width="31.08984375" style="34" customWidth="1"/>
    <col min="8962" max="8962" width="5.08984375" style="34" customWidth="1"/>
    <col min="8963" max="8963" width="8.54296875" style="34" customWidth="1"/>
    <col min="8964" max="8964" width="10.26953125" style="34" customWidth="1"/>
    <col min="8965" max="8965" width="10.6328125" style="34" customWidth="1"/>
    <col min="8966" max="8966" width="10.54296875" style="34" customWidth="1"/>
    <col min="8967" max="8967" width="11.36328125" style="34" customWidth="1"/>
    <col min="8968" max="8968" width="11.08984375" style="34" customWidth="1"/>
    <col min="8969" max="8969" width="10.54296875" style="34" customWidth="1"/>
    <col min="8970" max="8970" width="10.36328125" style="34" customWidth="1"/>
    <col min="8971" max="8971" width="10.90625" style="34" customWidth="1"/>
    <col min="8972" max="8972" width="8.90625" style="34" customWidth="1"/>
    <col min="8973" max="8975" width="9.453125" style="34" customWidth="1"/>
    <col min="9217" max="9217" width="31.08984375" style="34" customWidth="1"/>
    <col min="9218" max="9218" width="5.08984375" style="34" customWidth="1"/>
    <col min="9219" max="9219" width="8.54296875" style="34" customWidth="1"/>
    <col min="9220" max="9220" width="10.26953125" style="34" customWidth="1"/>
    <col min="9221" max="9221" width="10.6328125" style="34" customWidth="1"/>
    <col min="9222" max="9222" width="10.54296875" style="34" customWidth="1"/>
    <col min="9223" max="9223" width="11.36328125" style="34" customWidth="1"/>
    <col min="9224" max="9224" width="11.08984375" style="34" customWidth="1"/>
    <col min="9225" max="9225" width="10.54296875" style="34" customWidth="1"/>
    <col min="9226" max="9226" width="10.36328125" style="34" customWidth="1"/>
    <col min="9227" max="9227" width="10.90625" style="34" customWidth="1"/>
    <col min="9228" max="9228" width="8.90625" style="34" customWidth="1"/>
    <col min="9229" max="9231" width="9.453125" style="34" customWidth="1"/>
    <col min="9473" max="9473" width="31.08984375" style="34" customWidth="1"/>
    <col min="9474" max="9474" width="5.08984375" style="34" customWidth="1"/>
    <col min="9475" max="9475" width="8.54296875" style="34" customWidth="1"/>
    <col min="9476" max="9476" width="10.26953125" style="34" customWidth="1"/>
    <col min="9477" max="9477" width="10.6328125" style="34" customWidth="1"/>
    <col min="9478" max="9478" width="10.54296875" style="34" customWidth="1"/>
    <col min="9479" max="9479" width="11.36328125" style="34" customWidth="1"/>
    <col min="9480" max="9480" width="11.08984375" style="34" customWidth="1"/>
    <col min="9481" max="9481" width="10.54296875" style="34" customWidth="1"/>
    <col min="9482" max="9482" width="10.36328125" style="34" customWidth="1"/>
    <col min="9483" max="9483" width="10.90625" style="34" customWidth="1"/>
    <col min="9484" max="9484" width="8.90625" style="34" customWidth="1"/>
    <col min="9485" max="9487" width="9.453125" style="34" customWidth="1"/>
    <col min="9729" max="9729" width="31.08984375" style="34" customWidth="1"/>
    <col min="9730" max="9730" width="5.08984375" style="34" customWidth="1"/>
    <col min="9731" max="9731" width="8.54296875" style="34" customWidth="1"/>
    <col min="9732" max="9732" width="10.26953125" style="34" customWidth="1"/>
    <col min="9733" max="9733" width="10.6328125" style="34" customWidth="1"/>
    <col min="9734" max="9734" width="10.54296875" style="34" customWidth="1"/>
    <col min="9735" max="9735" width="11.36328125" style="34" customWidth="1"/>
    <col min="9736" max="9736" width="11.08984375" style="34" customWidth="1"/>
    <col min="9737" max="9737" width="10.54296875" style="34" customWidth="1"/>
    <col min="9738" max="9738" width="10.36328125" style="34" customWidth="1"/>
    <col min="9739" max="9739" width="10.90625" style="34" customWidth="1"/>
    <col min="9740" max="9740" width="8.90625" style="34" customWidth="1"/>
    <col min="9741" max="9743" width="9.453125" style="34" customWidth="1"/>
    <col min="9985" max="9985" width="31.08984375" style="34" customWidth="1"/>
    <col min="9986" max="9986" width="5.08984375" style="34" customWidth="1"/>
    <col min="9987" max="9987" width="8.54296875" style="34" customWidth="1"/>
    <col min="9988" max="9988" width="10.26953125" style="34" customWidth="1"/>
    <col min="9989" max="9989" width="10.6328125" style="34" customWidth="1"/>
    <col min="9990" max="9990" width="10.54296875" style="34" customWidth="1"/>
    <col min="9991" max="9991" width="11.36328125" style="34" customWidth="1"/>
    <col min="9992" max="9992" width="11.08984375" style="34" customWidth="1"/>
    <col min="9993" max="9993" width="10.54296875" style="34" customWidth="1"/>
    <col min="9994" max="9994" width="10.36328125" style="34" customWidth="1"/>
    <col min="9995" max="9995" width="10.90625" style="34" customWidth="1"/>
    <col min="9996" max="9996" width="8.90625" style="34" customWidth="1"/>
    <col min="9997" max="9999" width="9.453125" style="34" customWidth="1"/>
    <col min="10241" max="10241" width="31.08984375" style="34" customWidth="1"/>
    <col min="10242" max="10242" width="5.08984375" style="34" customWidth="1"/>
    <col min="10243" max="10243" width="8.54296875" style="34" customWidth="1"/>
    <col min="10244" max="10244" width="10.26953125" style="34" customWidth="1"/>
    <col min="10245" max="10245" width="10.6328125" style="34" customWidth="1"/>
    <col min="10246" max="10246" width="10.54296875" style="34" customWidth="1"/>
    <col min="10247" max="10247" width="11.36328125" style="34" customWidth="1"/>
    <col min="10248" max="10248" width="11.08984375" style="34" customWidth="1"/>
    <col min="10249" max="10249" width="10.54296875" style="34" customWidth="1"/>
    <col min="10250" max="10250" width="10.36328125" style="34" customWidth="1"/>
    <col min="10251" max="10251" width="10.90625" style="34" customWidth="1"/>
    <col min="10252" max="10252" width="8.90625" style="34" customWidth="1"/>
    <col min="10253" max="10255" width="9.453125" style="34" customWidth="1"/>
    <col min="10497" max="10497" width="31.08984375" style="34" customWidth="1"/>
    <col min="10498" max="10498" width="5.08984375" style="34" customWidth="1"/>
    <col min="10499" max="10499" width="8.54296875" style="34" customWidth="1"/>
    <col min="10500" max="10500" width="10.26953125" style="34" customWidth="1"/>
    <col min="10501" max="10501" width="10.6328125" style="34" customWidth="1"/>
    <col min="10502" max="10502" width="10.54296875" style="34" customWidth="1"/>
    <col min="10503" max="10503" width="11.36328125" style="34" customWidth="1"/>
    <col min="10504" max="10504" width="11.08984375" style="34" customWidth="1"/>
    <col min="10505" max="10505" width="10.54296875" style="34" customWidth="1"/>
    <col min="10506" max="10506" width="10.36328125" style="34" customWidth="1"/>
    <col min="10507" max="10507" width="10.90625" style="34" customWidth="1"/>
    <col min="10508" max="10508" width="8.90625" style="34" customWidth="1"/>
    <col min="10509" max="10511" width="9.453125" style="34" customWidth="1"/>
    <col min="10753" max="10753" width="31.08984375" style="34" customWidth="1"/>
    <col min="10754" max="10754" width="5.08984375" style="34" customWidth="1"/>
    <col min="10755" max="10755" width="8.54296875" style="34" customWidth="1"/>
    <col min="10756" max="10756" width="10.26953125" style="34" customWidth="1"/>
    <col min="10757" max="10757" width="10.6328125" style="34" customWidth="1"/>
    <col min="10758" max="10758" width="10.54296875" style="34" customWidth="1"/>
    <col min="10759" max="10759" width="11.36328125" style="34" customWidth="1"/>
    <col min="10760" max="10760" width="11.08984375" style="34" customWidth="1"/>
    <col min="10761" max="10761" width="10.54296875" style="34" customWidth="1"/>
    <col min="10762" max="10762" width="10.36328125" style="34" customWidth="1"/>
    <col min="10763" max="10763" width="10.90625" style="34" customWidth="1"/>
    <col min="10764" max="10764" width="8.90625" style="34" customWidth="1"/>
    <col min="10765" max="10767" width="9.453125" style="34" customWidth="1"/>
    <col min="11009" max="11009" width="31.08984375" style="34" customWidth="1"/>
    <col min="11010" max="11010" width="5.08984375" style="34" customWidth="1"/>
    <col min="11011" max="11011" width="8.54296875" style="34" customWidth="1"/>
    <col min="11012" max="11012" width="10.26953125" style="34" customWidth="1"/>
    <col min="11013" max="11013" width="10.6328125" style="34" customWidth="1"/>
    <col min="11014" max="11014" width="10.54296875" style="34" customWidth="1"/>
    <col min="11015" max="11015" width="11.36328125" style="34" customWidth="1"/>
    <col min="11016" max="11016" width="11.08984375" style="34" customWidth="1"/>
    <col min="11017" max="11017" width="10.54296875" style="34" customWidth="1"/>
    <col min="11018" max="11018" width="10.36328125" style="34" customWidth="1"/>
    <col min="11019" max="11019" width="10.90625" style="34" customWidth="1"/>
    <col min="11020" max="11020" width="8.90625" style="34" customWidth="1"/>
    <col min="11021" max="11023" width="9.453125" style="34" customWidth="1"/>
    <col min="11265" max="11265" width="31.08984375" style="34" customWidth="1"/>
    <col min="11266" max="11266" width="5.08984375" style="34" customWidth="1"/>
    <col min="11267" max="11267" width="8.54296875" style="34" customWidth="1"/>
    <col min="11268" max="11268" width="10.26953125" style="34" customWidth="1"/>
    <col min="11269" max="11269" width="10.6328125" style="34" customWidth="1"/>
    <col min="11270" max="11270" width="10.54296875" style="34" customWidth="1"/>
    <col min="11271" max="11271" width="11.36328125" style="34" customWidth="1"/>
    <col min="11272" max="11272" width="11.08984375" style="34" customWidth="1"/>
    <col min="11273" max="11273" width="10.54296875" style="34" customWidth="1"/>
    <col min="11274" max="11274" width="10.36328125" style="34" customWidth="1"/>
    <col min="11275" max="11275" width="10.90625" style="34" customWidth="1"/>
    <col min="11276" max="11276" width="8.90625" style="34" customWidth="1"/>
    <col min="11277" max="11279" width="9.453125" style="34" customWidth="1"/>
    <col min="11521" max="11521" width="31.08984375" style="34" customWidth="1"/>
    <col min="11522" max="11522" width="5.08984375" style="34" customWidth="1"/>
    <col min="11523" max="11523" width="8.54296875" style="34" customWidth="1"/>
    <col min="11524" max="11524" width="10.26953125" style="34" customWidth="1"/>
    <col min="11525" max="11525" width="10.6328125" style="34" customWidth="1"/>
    <col min="11526" max="11526" width="10.54296875" style="34" customWidth="1"/>
    <col min="11527" max="11527" width="11.36328125" style="34" customWidth="1"/>
    <col min="11528" max="11528" width="11.08984375" style="34" customWidth="1"/>
    <col min="11529" max="11529" width="10.54296875" style="34" customWidth="1"/>
    <col min="11530" max="11530" width="10.36328125" style="34" customWidth="1"/>
    <col min="11531" max="11531" width="10.90625" style="34" customWidth="1"/>
    <col min="11532" max="11532" width="8.90625" style="34" customWidth="1"/>
    <col min="11533" max="11535" width="9.453125" style="34" customWidth="1"/>
    <col min="11777" max="11777" width="31.08984375" style="34" customWidth="1"/>
    <col min="11778" max="11778" width="5.08984375" style="34" customWidth="1"/>
    <col min="11779" max="11779" width="8.54296875" style="34" customWidth="1"/>
    <col min="11780" max="11780" width="10.26953125" style="34" customWidth="1"/>
    <col min="11781" max="11781" width="10.6328125" style="34" customWidth="1"/>
    <col min="11782" max="11782" width="10.54296875" style="34" customWidth="1"/>
    <col min="11783" max="11783" width="11.36328125" style="34" customWidth="1"/>
    <col min="11784" max="11784" width="11.08984375" style="34" customWidth="1"/>
    <col min="11785" max="11785" width="10.54296875" style="34" customWidth="1"/>
    <col min="11786" max="11786" width="10.36328125" style="34" customWidth="1"/>
    <col min="11787" max="11787" width="10.90625" style="34" customWidth="1"/>
    <col min="11788" max="11788" width="8.90625" style="34" customWidth="1"/>
    <col min="11789" max="11791" width="9.453125" style="34" customWidth="1"/>
    <col min="12033" max="12033" width="31.08984375" style="34" customWidth="1"/>
    <col min="12034" max="12034" width="5.08984375" style="34" customWidth="1"/>
    <col min="12035" max="12035" width="8.54296875" style="34" customWidth="1"/>
    <col min="12036" max="12036" width="10.26953125" style="34" customWidth="1"/>
    <col min="12037" max="12037" width="10.6328125" style="34" customWidth="1"/>
    <col min="12038" max="12038" width="10.54296875" style="34" customWidth="1"/>
    <col min="12039" max="12039" width="11.36328125" style="34" customWidth="1"/>
    <col min="12040" max="12040" width="11.08984375" style="34" customWidth="1"/>
    <col min="12041" max="12041" width="10.54296875" style="34" customWidth="1"/>
    <col min="12042" max="12042" width="10.36328125" style="34" customWidth="1"/>
    <col min="12043" max="12043" width="10.90625" style="34" customWidth="1"/>
    <col min="12044" max="12044" width="8.90625" style="34" customWidth="1"/>
    <col min="12045" max="12047" width="9.453125" style="34" customWidth="1"/>
    <col min="12289" max="12289" width="31.08984375" style="34" customWidth="1"/>
    <col min="12290" max="12290" width="5.08984375" style="34" customWidth="1"/>
    <col min="12291" max="12291" width="8.54296875" style="34" customWidth="1"/>
    <col min="12292" max="12292" width="10.26953125" style="34" customWidth="1"/>
    <col min="12293" max="12293" width="10.6328125" style="34" customWidth="1"/>
    <col min="12294" max="12294" width="10.54296875" style="34" customWidth="1"/>
    <col min="12295" max="12295" width="11.36328125" style="34" customWidth="1"/>
    <col min="12296" max="12296" width="11.08984375" style="34" customWidth="1"/>
    <col min="12297" max="12297" width="10.54296875" style="34" customWidth="1"/>
    <col min="12298" max="12298" width="10.36328125" style="34" customWidth="1"/>
    <col min="12299" max="12299" width="10.90625" style="34" customWidth="1"/>
    <col min="12300" max="12300" width="8.90625" style="34" customWidth="1"/>
    <col min="12301" max="12303" width="9.453125" style="34" customWidth="1"/>
    <col min="12545" max="12545" width="31.08984375" style="34" customWidth="1"/>
    <col min="12546" max="12546" width="5.08984375" style="34" customWidth="1"/>
    <col min="12547" max="12547" width="8.54296875" style="34" customWidth="1"/>
    <col min="12548" max="12548" width="10.26953125" style="34" customWidth="1"/>
    <col min="12549" max="12549" width="10.6328125" style="34" customWidth="1"/>
    <col min="12550" max="12550" width="10.54296875" style="34" customWidth="1"/>
    <col min="12551" max="12551" width="11.36328125" style="34" customWidth="1"/>
    <col min="12552" max="12552" width="11.08984375" style="34" customWidth="1"/>
    <col min="12553" max="12553" width="10.54296875" style="34" customWidth="1"/>
    <col min="12554" max="12554" width="10.36328125" style="34" customWidth="1"/>
    <col min="12555" max="12555" width="10.90625" style="34" customWidth="1"/>
    <col min="12556" max="12556" width="8.90625" style="34" customWidth="1"/>
    <col min="12557" max="12559" width="9.453125" style="34" customWidth="1"/>
    <col min="12801" max="12801" width="31.08984375" style="34" customWidth="1"/>
    <col min="12802" max="12802" width="5.08984375" style="34" customWidth="1"/>
    <col min="12803" max="12803" width="8.54296875" style="34" customWidth="1"/>
    <col min="12804" max="12804" width="10.26953125" style="34" customWidth="1"/>
    <col min="12805" max="12805" width="10.6328125" style="34" customWidth="1"/>
    <col min="12806" max="12806" width="10.54296875" style="34" customWidth="1"/>
    <col min="12807" max="12807" width="11.36328125" style="34" customWidth="1"/>
    <col min="12808" max="12808" width="11.08984375" style="34" customWidth="1"/>
    <col min="12809" max="12809" width="10.54296875" style="34" customWidth="1"/>
    <col min="12810" max="12810" width="10.36328125" style="34" customWidth="1"/>
    <col min="12811" max="12811" width="10.90625" style="34" customWidth="1"/>
    <col min="12812" max="12812" width="8.90625" style="34" customWidth="1"/>
    <col min="12813" max="12815" width="9.453125" style="34" customWidth="1"/>
    <col min="13057" max="13057" width="31.08984375" style="34" customWidth="1"/>
    <col min="13058" max="13058" width="5.08984375" style="34" customWidth="1"/>
    <col min="13059" max="13059" width="8.54296875" style="34" customWidth="1"/>
    <col min="13060" max="13060" width="10.26953125" style="34" customWidth="1"/>
    <col min="13061" max="13061" width="10.6328125" style="34" customWidth="1"/>
    <col min="13062" max="13062" width="10.54296875" style="34" customWidth="1"/>
    <col min="13063" max="13063" width="11.36328125" style="34" customWidth="1"/>
    <col min="13064" max="13064" width="11.08984375" style="34" customWidth="1"/>
    <col min="13065" max="13065" width="10.54296875" style="34" customWidth="1"/>
    <col min="13066" max="13066" width="10.36328125" style="34" customWidth="1"/>
    <col min="13067" max="13067" width="10.90625" style="34" customWidth="1"/>
    <col min="13068" max="13068" width="8.90625" style="34" customWidth="1"/>
    <col min="13069" max="13071" width="9.453125" style="34" customWidth="1"/>
    <col min="13313" max="13313" width="31.08984375" style="34" customWidth="1"/>
    <col min="13314" max="13314" width="5.08984375" style="34" customWidth="1"/>
    <col min="13315" max="13315" width="8.54296875" style="34" customWidth="1"/>
    <col min="13316" max="13316" width="10.26953125" style="34" customWidth="1"/>
    <col min="13317" max="13317" width="10.6328125" style="34" customWidth="1"/>
    <col min="13318" max="13318" width="10.54296875" style="34" customWidth="1"/>
    <col min="13319" max="13319" width="11.36328125" style="34" customWidth="1"/>
    <col min="13320" max="13320" width="11.08984375" style="34" customWidth="1"/>
    <col min="13321" max="13321" width="10.54296875" style="34" customWidth="1"/>
    <col min="13322" max="13322" width="10.36328125" style="34" customWidth="1"/>
    <col min="13323" max="13323" width="10.90625" style="34" customWidth="1"/>
    <col min="13324" max="13324" width="8.90625" style="34" customWidth="1"/>
    <col min="13325" max="13327" width="9.453125" style="34" customWidth="1"/>
    <col min="13569" max="13569" width="31.08984375" style="34" customWidth="1"/>
    <col min="13570" max="13570" width="5.08984375" style="34" customWidth="1"/>
    <col min="13571" max="13571" width="8.54296875" style="34" customWidth="1"/>
    <col min="13572" max="13572" width="10.26953125" style="34" customWidth="1"/>
    <col min="13573" max="13573" width="10.6328125" style="34" customWidth="1"/>
    <col min="13574" max="13574" width="10.54296875" style="34" customWidth="1"/>
    <col min="13575" max="13575" width="11.36328125" style="34" customWidth="1"/>
    <col min="13576" max="13576" width="11.08984375" style="34" customWidth="1"/>
    <col min="13577" max="13577" width="10.54296875" style="34" customWidth="1"/>
    <col min="13578" max="13578" width="10.36328125" style="34" customWidth="1"/>
    <col min="13579" max="13579" width="10.90625" style="34" customWidth="1"/>
    <col min="13580" max="13580" width="8.90625" style="34" customWidth="1"/>
    <col min="13581" max="13583" width="9.453125" style="34" customWidth="1"/>
    <col min="13825" max="13825" width="31.08984375" style="34" customWidth="1"/>
    <col min="13826" max="13826" width="5.08984375" style="34" customWidth="1"/>
    <col min="13827" max="13827" width="8.54296875" style="34" customWidth="1"/>
    <col min="13828" max="13828" width="10.26953125" style="34" customWidth="1"/>
    <col min="13829" max="13829" width="10.6328125" style="34" customWidth="1"/>
    <col min="13830" max="13830" width="10.54296875" style="34" customWidth="1"/>
    <col min="13831" max="13831" width="11.36328125" style="34" customWidth="1"/>
    <col min="13832" max="13832" width="11.08984375" style="34" customWidth="1"/>
    <col min="13833" max="13833" width="10.54296875" style="34" customWidth="1"/>
    <col min="13834" max="13834" width="10.36328125" style="34" customWidth="1"/>
    <col min="13835" max="13835" width="10.90625" style="34" customWidth="1"/>
    <col min="13836" max="13836" width="8.90625" style="34" customWidth="1"/>
    <col min="13837" max="13839" width="9.453125" style="34" customWidth="1"/>
    <col min="14081" max="14081" width="31.08984375" style="34" customWidth="1"/>
    <col min="14082" max="14082" width="5.08984375" style="34" customWidth="1"/>
    <col min="14083" max="14083" width="8.54296875" style="34" customWidth="1"/>
    <col min="14084" max="14084" width="10.26953125" style="34" customWidth="1"/>
    <col min="14085" max="14085" width="10.6328125" style="34" customWidth="1"/>
    <col min="14086" max="14086" width="10.54296875" style="34" customWidth="1"/>
    <col min="14087" max="14087" width="11.36328125" style="34" customWidth="1"/>
    <col min="14088" max="14088" width="11.08984375" style="34" customWidth="1"/>
    <col min="14089" max="14089" width="10.54296875" style="34" customWidth="1"/>
    <col min="14090" max="14090" width="10.36328125" style="34" customWidth="1"/>
    <col min="14091" max="14091" width="10.90625" style="34" customWidth="1"/>
    <col min="14092" max="14092" width="8.90625" style="34" customWidth="1"/>
    <col min="14093" max="14095" width="9.453125" style="34" customWidth="1"/>
    <col min="14337" max="14337" width="31.08984375" style="34" customWidth="1"/>
    <col min="14338" max="14338" width="5.08984375" style="34" customWidth="1"/>
    <col min="14339" max="14339" width="8.54296875" style="34" customWidth="1"/>
    <col min="14340" max="14340" width="10.26953125" style="34" customWidth="1"/>
    <col min="14341" max="14341" width="10.6328125" style="34" customWidth="1"/>
    <col min="14342" max="14342" width="10.54296875" style="34" customWidth="1"/>
    <col min="14343" max="14343" width="11.36328125" style="34" customWidth="1"/>
    <col min="14344" max="14344" width="11.08984375" style="34" customWidth="1"/>
    <col min="14345" max="14345" width="10.54296875" style="34" customWidth="1"/>
    <col min="14346" max="14346" width="10.36328125" style="34" customWidth="1"/>
    <col min="14347" max="14347" width="10.90625" style="34" customWidth="1"/>
    <col min="14348" max="14348" width="8.90625" style="34" customWidth="1"/>
    <col min="14349" max="14351" width="9.453125" style="34" customWidth="1"/>
    <col min="14593" max="14593" width="31.08984375" style="34" customWidth="1"/>
    <col min="14594" max="14594" width="5.08984375" style="34" customWidth="1"/>
    <col min="14595" max="14595" width="8.54296875" style="34" customWidth="1"/>
    <col min="14596" max="14596" width="10.26953125" style="34" customWidth="1"/>
    <col min="14597" max="14597" width="10.6328125" style="34" customWidth="1"/>
    <col min="14598" max="14598" width="10.54296875" style="34" customWidth="1"/>
    <col min="14599" max="14599" width="11.36328125" style="34" customWidth="1"/>
    <col min="14600" max="14600" width="11.08984375" style="34" customWidth="1"/>
    <col min="14601" max="14601" width="10.54296875" style="34" customWidth="1"/>
    <col min="14602" max="14602" width="10.36328125" style="34" customWidth="1"/>
    <col min="14603" max="14603" width="10.90625" style="34" customWidth="1"/>
    <col min="14604" max="14604" width="8.90625" style="34" customWidth="1"/>
    <col min="14605" max="14607" width="9.453125" style="34" customWidth="1"/>
    <col min="14849" max="14849" width="31.08984375" style="34" customWidth="1"/>
    <col min="14850" max="14850" width="5.08984375" style="34" customWidth="1"/>
    <col min="14851" max="14851" width="8.54296875" style="34" customWidth="1"/>
    <col min="14852" max="14852" width="10.26953125" style="34" customWidth="1"/>
    <col min="14853" max="14853" width="10.6328125" style="34" customWidth="1"/>
    <col min="14854" max="14854" width="10.54296875" style="34" customWidth="1"/>
    <col min="14855" max="14855" width="11.36328125" style="34" customWidth="1"/>
    <col min="14856" max="14856" width="11.08984375" style="34" customWidth="1"/>
    <col min="14857" max="14857" width="10.54296875" style="34" customWidth="1"/>
    <col min="14858" max="14858" width="10.36328125" style="34" customWidth="1"/>
    <col min="14859" max="14859" width="10.90625" style="34" customWidth="1"/>
    <col min="14860" max="14860" width="8.90625" style="34" customWidth="1"/>
    <col min="14861" max="14863" width="9.453125" style="34" customWidth="1"/>
    <col min="15105" max="15105" width="31.08984375" style="34" customWidth="1"/>
    <col min="15106" max="15106" width="5.08984375" style="34" customWidth="1"/>
    <col min="15107" max="15107" width="8.54296875" style="34" customWidth="1"/>
    <col min="15108" max="15108" width="10.26953125" style="34" customWidth="1"/>
    <col min="15109" max="15109" width="10.6328125" style="34" customWidth="1"/>
    <col min="15110" max="15110" width="10.54296875" style="34" customWidth="1"/>
    <col min="15111" max="15111" width="11.36328125" style="34" customWidth="1"/>
    <col min="15112" max="15112" width="11.08984375" style="34" customWidth="1"/>
    <col min="15113" max="15113" width="10.54296875" style="34" customWidth="1"/>
    <col min="15114" max="15114" width="10.36328125" style="34" customWidth="1"/>
    <col min="15115" max="15115" width="10.90625" style="34" customWidth="1"/>
    <col min="15116" max="15116" width="8.90625" style="34" customWidth="1"/>
    <col min="15117" max="15119" width="9.453125" style="34" customWidth="1"/>
    <col min="15361" max="15361" width="31.08984375" style="34" customWidth="1"/>
    <col min="15362" max="15362" width="5.08984375" style="34" customWidth="1"/>
    <col min="15363" max="15363" width="8.54296875" style="34" customWidth="1"/>
    <col min="15364" max="15364" width="10.26953125" style="34" customWidth="1"/>
    <col min="15365" max="15365" width="10.6328125" style="34" customWidth="1"/>
    <col min="15366" max="15366" width="10.54296875" style="34" customWidth="1"/>
    <col min="15367" max="15367" width="11.36328125" style="34" customWidth="1"/>
    <col min="15368" max="15368" width="11.08984375" style="34" customWidth="1"/>
    <col min="15369" max="15369" width="10.54296875" style="34" customWidth="1"/>
    <col min="15370" max="15370" width="10.36328125" style="34" customWidth="1"/>
    <col min="15371" max="15371" width="10.90625" style="34" customWidth="1"/>
    <col min="15372" max="15372" width="8.90625" style="34" customWidth="1"/>
    <col min="15373" max="15375" width="9.453125" style="34" customWidth="1"/>
    <col min="15617" max="15617" width="31.08984375" style="34" customWidth="1"/>
    <col min="15618" max="15618" width="5.08984375" style="34" customWidth="1"/>
    <col min="15619" max="15619" width="8.54296875" style="34" customWidth="1"/>
    <col min="15620" max="15620" width="10.26953125" style="34" customWidth="1"/>
    <col min="15621" max="15621" width="10.6328125" style="34" customWidth="1"/>
    <col min="15622" max="15622" width="10.54296875" style="34" customWidth="1"/>
    <col min="15623" max="15623" width="11.36328125" style="34" customWidth="1"/>
    <col min="15624" max="15624" width="11.08984375" style="34" customWidth="1"/>
    <col min="15625" max="15625" width="10.54296875" style="34" customWidth="1"/>
    <col min="15626" max="15626" width="10.36328125" style="34" customWidth="1"/>
    <col min="15627" max="15627" width="10.90625" style="34" customWidth="1"/>
    <col min="15628" max="15628" width="8.90625" style="34" customWidth="1"/>
    <col min="15629" max="15631" width="9.453125" style="34" customWidth="1"/>
    <col min="15873" max="15873" width="31.08984375" style="34" customWidth="1"/>
    <col min="15874" max="15874" width="5.08984375" style="34" customWidth="1"/>
    <col min="15875" max="15875" width="8.54296875" style="34" customWidth="1"/>
    <col min="15876" max="15876" width="10.26953125" style="34" customWidth="1"/>
    <col min="15877" max="15877" width="10.6328125" style="34" customWidth="1"/>
    <col min="15878" max="15878" width="10.54296875" style="34" customWidth="1"/>
    <col min="15879" max="15879" width="11.36328125" style="34" customWidth="1"/>
    <col min="15880" max="15880" width="11.08984375" style="34" customWidth="1"/>
    <col min="15881" max="15881" width="10.54296875" style="34" customWidth="1"/>
    <col min="15882" max="15882" width="10.36328125" style="34" customWidth="1"/>
    <col min="15883" max="15883" width="10.90625" style="34" customWidth="1"/>
    <col min="15884" max="15884" width="8.90625" style="34" customWidth="1"/>
    <col min="15885" max="15887" width="9.453125" style="34" customWidth="1"/>
    <col min="16129" max="16129" width="31.08984375" style="34" customWidth="1"/>
    <col min="16130" max="16130" width="5.08984375" style="34" customWidth="1"/>
    <col min="16131" max="16131" width="8.54296875" style="34" customWidth="1"/>
    <col min="16132" max="16132" width="10.26953125" style="34" customWidth="1"/>
    <col min="16133" max="16133" width="10.6328125" style="34" customWidth="1"/>
    <col min="16134" max="16134" width="10.54296875" style="34" customWidth="1"/>
    <col min="16135" max="16135" width="11.36328125" style="34" customWidth="1"/>
    <col min="16136" max="16136" width="11.08984375" style="34" customWidth="1"/>
    <col min="16137" max="16137" width="10.54296875" style="34" customWidth="1"/>
    <col min="16138" max="16138" width="10.36328125" style="34" customWidth="1"/>
    <col min="16139" max="16139" width="10.90625" style="34" customWidth="1"/>
    <col min="16140" max="16140" width="8.90625" style="34" customWidth="1"/>
    <col min="16141" max="16143" width="9.453125" style="34" customWidth="1"/>
  </cols>
  <sheetData>
    <row r="2" spans="1:18" s="39" customFormat="1" ht="12.75" customHeight="1" x14ac:dyDescent="0.25">
      <c r="A2" s="80"/>
      <c r="B2" s="81" t="s">
        <v>34</v>
      </c>
      <c r="C2" s="37"/>
      <c r="D2" s="82" t="s">
        <v>35</v>
      </c>
      <c r="E2" s="82"/>
      <c r="F2" s="82"/>
      <c r="G2" s="82"/>
      <c r="H2" s="82"/>
      <c r="I2" s="82"/>
      <c r="J2" s="83" t="s">
        <v>36</v>
      </c>
      <c r="K2" s="83"/>
      <c r="L2" s="83"/>
      <c r="M2" s="83"/>
      <c r="N2" s="83"/>
      <c r="O2" s="83"/>
      <c r="P2" s="83" t="s">
        <v>37</v>
      </c>
      <c r="Q2" s="83"/>
      <c r="R2" s="83"/>
    </row>
    <row r="3" spans="1:18" s="39" customFormat="1" ht="32.25" customHeight="1" x14ac:dyDescent="0.25">
      <c r="A3" s="80"/>
      <c r="B3" s="80"/>
      <c r="C3" s="84" t="s">
        <v>38</v>
      </c>
      <c r="D3" s="83" t="s">
        <v>39</v>
      </c>
      <c r="E3" s="83"/>
      <c r="F3" s="83" t="s">
        <v>40</v>
      </c>
      <c r="G3" s="83" t="s">
        <v>41</v>
      </c>
      <c r="H3" s="83" t="s">
        <v>42</v>
      </c>
      <c r="I3" s="83" t="s">
        <v>43</v>
      </c>
      <c r="J3" s="83" t="s">
        <v>39</v>
      </c>
      <c r="K3" s="83"/>
      <c r="L3" s="83" t="s">
        <v>40</v>
      </c>
      <c r="M3" s="83" t="s">
        <v>41</v>
      </c>
      <c r="N3" s="83" t="s">
        <v>42</v>
      </c>
      <c r="O3" s="83" t="s">
        <v>43</v>
      </c>
      <c r="P3" s="83" t="s">
        <v>44</v>
      </c>
      <c r="Q3" s="83" t="s">
        <v>45</v>
      </c>
      <c r="R3" s="83" t="s">
        <v>46</v>
      </c>
    </row>
    <row r="4" spans="1:18" s="39" customFormat="1" ht="31.5" x14ac:dyDescent="0.25">
      <c r="A4" s="80"/>
      <c r="B4" s="80"/>
      <c r="C4" s="84"/>
      <c r="D4" s="38" t="s">
        <v>47</v>
      </c>
      <c r="E4" s="38" t="s">
        <v>48</v>
      </c>
      <c r="F4" s="83"/>
      <c r="G4" s="83"/>
      <c r="H4" s="83"/>
      <c r="I4" s="83"/>
      <c r="J4" s="38" t="s">
        <v>47</v>
      </c>
      <c r="K4" s="38" t="s">
        <v>48</v>
      </c>
      <c r="L4" s="83"/>
      <c r="M4" s="83"/>
      <c r="N4" s="83"/>
      <c r="O4" s="83"/>
      <c r="P4" s="83"/>
      <c r="Q4" s="83"/>
      <c r="R4" s="83"/>
    </row>
    <row r="5" spans="1:18" s="35" customFormat="1" ht="10.5" x14ac:dyDescent="0.25">
      <c r="A5" s="40" t="s">
        <v>49</v>
      </c>
      <c r="B5" s="41" t="s">
        <v>50</v>
      </c>
      <c r="C5" s="41">
        <v>1</v>
      </c>
      <c r="D5" s="41">
        <v>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>
        <v>16</v>
      </c>
    </row>
    <row r="6" spans="1:18" ht="42" x14ac:dyDescent="0.25">
      <c r="A6" s="42" t="s">
        <v>51</v>
      </c>
      <c r="B6" s="43">
        <v>1</v>
      </c>
      <c r="C6" s="44">
        <v>693876</v>
      </c>
      <c r="D6" s="45">
        <v>4071457.2</v>
      </c>
      <c r="E6" s="45">
        <v>3565209.4</v>
      </c>
      <c r="F6" s="45">
        <v>4134583</v>
      </c>
      <c r="G6" s="45">
        <v>4140074.6</v>
      </c>
      <c r="H6" s="45">
        <v>4518664.5</v>
      </c>
      <c r="I6" s="45">
        <v>4547849.2</v>
      </c>
      <c r="J6" s="46">
        <v>5867.7</v>
      </c>
      <c r="K6" s="46">
        <v>5138.1099999999997</v>
      </c>
      <c r="L6" s="46">
        <v>5958.68</v>
      </c>
      <c r="M6" s="46">
        <v>5966.59</v>
      </c>
      <c r="N6" s="46">
        <v>6512.21</v>
      </c>
      <c r="O6" s="46">
        <v>6554.27</v>
      </c>
      <c r="P6" s="44">
        <v>8941</v>
      </c>
      <c r="Q6" s="45">
        <v>55320.7</v>
      </c>
      <c r="R6" s="46">
        <v>6187.31</v>
      </c>
    </row>
    <row r="7" spans="1:18" x14ac:dyDescent="0.25">
      <c r="A7" s="42" t="s">
        <v>52</v>
      </c>
      <c r="B7" s="43">
        <v>2</v>
      </c>
      <c r="C7" s="44">
        <v>421378</v>
      </c>
      <c r="D7" s="45">
        <v>1833153.8</v>
      </c>
      <c r="E7" s="45">
        <v>1571156.4</v>
      </c>
      <c r="F7" s="45">
        <v>1872996.3</v>
      </c>
      <c r="G7" s="45">
        <v>1874593.9</v>
      </c>
      <c r="H7" s="45">
        <v>1922158.5</v>
      </c>
      <c r="I7" s="45">
        <v>2042574.4</v>
      </c>
      <c r="J7" s="46">
        <v>4350.38</v>
      </c>
      <c r="K7" s="46">
        <v>3728.62</v>
      </c>
      <c r="L7" s="46">
        <v>4444.93</v>
      </c>
      <c r="M7" s="46">
        <v>4448.72</v>
      </c>
      <c r="N7" s="46">
        <v>4561.6000000000004</v>
      </c>
      <c r="O7" s="46">
        <v>4847.37</v>
      </c>
      <c r="P7" s="44">
        <v>4580</v>
      </c>
      <c r="Q7" s="45">
        <v>21921.4</v>
      </c>
      <c r="R7" s="46">
        <v>4786.33</v>
      </c>
    </row>
    <row r="8" spans="1:18" x14ac:dyDescent="0.25">
      <c r="A8" s="42" t="s">
        <v>53</v>
      </c>
      <c r="B8" s="43">
        <v>3</v>
      </c>
      <c r="C8" s="44">
        <v>62189</v>
      </c>
      <c r="D8" s="45">
        <v>193676.9</v>
      </c>
      <c r="E8" s="45">
        <v>163629.70000000001</v>
      </c>
      <c r="F8" s="45">
        <v>218451.3</v>
      </c>
      <c r="G8" s="45">
        <v>219386.1</v>
      </c>
      <c r="H8" s="45">
        <v>224404.6</v>
      </c>
      <c r="I8" s="45">
        <v>245790.6</v>
      </c>
      <c r="J8" s="46">
        <v>3114.33</v>
      </c>
      <c r="K8" s="46">
        <v>2631.17</v>
      </c>
      <c r="L8" s="46">
        <v>3512.7</v>
      </c>
      <c r="M8" s="46">
        <v>3527.73</v>
      </c>
      <c r="N8" s="46">
        <v>3608.43</v>
      </c>
      <c r="O8" s="46">
        <v>3952.32</v>
      </c>
      <c r="P8" s="44">
        <v>781</v>
      </c>
      <c r="Q8" s="45">
        <v>2760</v>
      </c>
      <c r="R8" s="46">
        <v>3533.93</v>
      </c>
    </row>
    <row r="9" spans="1:18" ht="31.5" x14ac:dyDescent="0.25">
      <c r="A9" s="42" t="s">
        <v>54</v>
      </c>
      <c r="B9" s="43">
        <v>4</v>
      </c>
      <c r="C9" s="44">
        <v>164869</v>
      </c>
      <c r="D9" s="45">
        <v>896672.1</v>
      </c>
      <c r="E9" s="45">
        <v>776207.2</v>
      </c>
      <c r="F9" s="45">
        <v>913287.8</v>
      </c>
      <c r="G9" s="45">
        <v>914668.3</v>
      </c>
      <c r="H9" s="45">
        <v>1005998.9</v>
      </c>
      <c r="I9" s="45">
        <v>1017664.2</v>
      </c>
      <c r="J9" s="46">
        <v>5438.69</v>
      </c>
      <c r="K9" s="46">
        <v>4708.0200000000004</v>
      </c>
      <c r="L9" s="46">
        <v>5539.48</v>
      </c>
      <c r="M9" s="46">
        <v>5547.85</v>
      </c>
      <c r="N9" s="46">
        <v>6101.81</v>
      </c>
      <c r="O9" s="46">
        <v>6172.56</v>
      </c>
      <c r="P9" s="44">
        <v>2118</v>
      </c>
      <c r="Q9" s="45">
        <v>12076.3</v>
      </c>
      <c r="R9" s="46">
        <v>5701.75</v>
      </c>
    </row>
    <row r="10" spans="1:18" ht="13.5" customHeight="1" x14ac:dyDescent="0.25">
      <c r="A10" s="85" t="s">
        <v>55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8" ht="21" x14ac:dyDescent="0.25">
      <c r="A11" s="42" t="s">
        <v>56</v>
      </c>
      <c r="B11" s="43">
        <v>5</v>
      </c>
      <c r="C11" s="44">
        <v>684542</v>
      </c>
      <c r="D11" s="45">
        <v>3951919.5</v>
      </c>
      <c r="E11" s="45">
        <v>3467880.2</v>
      </c>
      <c r="F11" s="45">
        <v>4008623.6</v>
      </c>
      <c r="G11" s="45">
        <v>4013200.6</v>
      </c>
      <c r="H11" s="45">
        <v>4391790.5</v>
      </c>
      <c r="I11" s="45">
        <v>4435698.8</v>
      </c>
      <c r="J11" s="46">
        <v>5773.09</v>
      </c>
      <c r="K11" s="46">
        <v>5065.99</v>
      </c>
      <c r="L11" s="46">
        <v>5855.92</v>
      </c>
      <c r="M11" s="46">
        <v>5862.61</v>
      </c>
      <c r="N11" s="46">
        <v>6415.66</v>
      </c>
      <c r="O11" s="46">
        <v>6479.81</v>
      </c>
      <c r="P11" s="44">
        <v>8931</v>
      </c>
      <c r="Q11" s="45">
        <v>54967.9</v>
      </c>
      <c r="R11" s="46">
        <v>6154.73</v>
      </c>
    </row>
    <row r="12" spans="1:18" ht="31.5" x14ac:dyDescent="0.25">
      <c r="A12" s="42" t="s">
        <v>57</v>
      </c>
      <c r="B12" s="43">
        <v>6</v>
      </c>
      <c r="C12" s="44">
        <v>549963</v>
      </c>
      <c r="D12" s="45">
        <v>3416148.4</v>
      </c>
      <c r="E12" s="45">
        <v>2980886.7</v>
      </c>
      <c r="F12" s="45">
        <v>3434133.2</v>
      </c>
      <c r="G12" s="45">
        <v>3436682.7</v>
      </c>
      <c r="H12" s="45">
        <v>3765907.5</v>
      </c>
      <c r="I12" s="45">
        <v>3769359.8</v>
      </c>
      <c r="J12" s="46">
        <v>6211.6</v>
      </c>
      <c r="K12" s="46">
        <v>5420.16</v>
      </c>
      <c r="L12" s="46">
        <v>6244.3</v>
      </c>
      <c r="M12" s="46">
        <v>6248.93</v>
      </c>
      <c r="N12" s="46">
        <v>6847.57</v>
      </c>
      <c r="O12" s="46">
        <v>6853.84</v>
      </c>
      <c r="P12" s="44">
        <v>6046</v>
      </c>
      <c r="Q12" s="45">
        <v>40565.199999999997</v>
      </c>
      <c r="R12" s="46">
        <v>6709.43</v>
      </c>
    </row>
    <row r="13" spans="1:18" ht="21" x14ac:dyDescent="0.25">
      <c r="A13" s="42" t="s">
        <v>58</v>
      </c>
      <c r="B13" s="43">
        <v>7</v>
      </c>
      <c r="C13" s="44">
        <v>13</v>
      </c>
      <c r="D13" s="45">
        <v>10.9</v>
      </c>
      <c r="E13" s="45">
        <v>6.2</v>
      </c>
      <c r="F13" s="45">
        <v>12</v>
      </c>
      <c r="G13" s="45">
        <v>12</v>
      </c>
      <c r="H13" s="45">
        <v>12</v>
      </c>
      <c r="I13" s="45">
        <v>12.2</v>
      </c>
      <c r="J13" s="46">
        <v>838.46</v>
      </c>
      <c r="K13" s="46">
        <v>476.92</v>
      </c>
      <c r="L13" s="46">
        <v>923.08</v>
      </c>
      <c r="M13" s="46">
        <v>923.08</v>
      </c>
      <c r="N13" s="46">
        <v>923.08</v>
      </c>
      <c r="O13" s="46">
        <v>938.46</v>
      </c>
      <c r="P13" s="44">
        <v>0</v>
      </c>
      <c r="Q13" s="45">
        <v>0</v>
      </c>
      <c r="R13" s="46">
        <v>0</v>
      </c>
    </row>
    <row r="14" spans="1:18" x14ac:dyDescent="0.25">
      <c r="A14" s="42" t="s">
        <v>59</v>
      </c>
      <c r="B14" s="43">
        <v>8</v>
      </c>
      <c r="C14" s="44">
        <v>5956</v>
      </c>
      <c r="D14" s="45">
        <v>7808.5</v>
      </c>
      <c r="E14" s="45">
        <v>6676.6</v>
      </c>
      <c r="F14" s="45">
        <v>12238.6</v>
      </c>
      <c r="G14" s="45">
        <v>12238.6</v>
      </c>
      <c r="H14" s="45">
        <v>12238.6</v>
      </c>
      <c r="I14" s="45">
        <v>12465.9</v>
      </c>
      <c r="J14" s="46">
        <v>1311.03</v>
      </c>
      <c r="K14" s="46">
        <v>1120.99</v>
      </c>
      <c r="L14" s="46">
        <v>2054.84</v>
      </c>
      <c r="M14" s="46">
        <v>2054.84</v>
      </c>
      <c r="N14" s="46">
        <v>2054.84</v>
      </c>
      <c r="O14" s="46">
        <v>2093</v>
      </c>
      <c r="P14" s="44">
        <v>181</v>
      </c>
      <c r="Q14" s="45">
        <v>378.8</v>
      </c>
      <c r="R14" s="46">
        <v>2093</v>
      </c>
    </row>
    <row r="15" spans="1:18" ht="21" x14ac:dyDescent="0.25">
      <c r="A15" s="42" t="s">
        <v>60</v>
      </c>
      <c r="B15" s="43">
        <v>9</v>
      </c>
      <c r="C15" s="44">
        <v>214243</v>
      </c>
      <c r="D15" s="45">
        <v>633154.6</v>
      </c>
      <c r="E15" s="45">
        <v>489296.3</v>
      </c>
      <c r="F15" s="45">
        <v>646700.69999999995</v>
      </c>
      <c r="G15" s="45">
        <v>646700.69999999995</v>
      </c>
      <c r="H15" s="45">
        <v>646710</v>
      </c>
      <c r="I15" s="45">
        <v>710335.6</v>
      </c>
      <c r="J15" s="46">
        <v>2955.31</v>
      </c>
      <c r="K15" s="46">
        <v>2283.84</v>
      </c>
      <c r="L15" s="46">
        <v>3018.54</v>
      </c>
      <c r="M15" s="46">
        <v>3018.54</v>
      </c>
      <c r="N15" s="46">
        <v>3018.58</v>
      </c>
      <c r="O15" s="46">
        <v>3315.56</v>
      </c>
      <c r="P15" s="44">
        <v>2472</v>
      </c>
      <c r="Q15" s="45">
        <v>7402.6</v>
      </c>
      <c r="R15" s="46">
        <v>2994.58</v>
      </c>
    </row>
    <row r="16" spans="1:18" ht="21" x14ac:dyDescent="0.25">
      <c r="A16" s="42" t="s">
        <v>61</v>
      </c>
      <c r="B16" s="43">
        <v>10</v>
      </c>
      <c r="C16" s="44">
        <v>127113</v>
      </c>
      <c r="D16" s="45">
        <v>611448.80000000005</v>
      </c>
      <c r="E16" s="45">
        <v>555951.9</v>
      </c>
      <c r="F16" s="45">
        <v>611451.5</v>
      </c>
      <c r="G16" s="45">
        <v>612630</v>
      </c>
      <c r="H16" s="45">
        <v>613676.9</v>
      </c>
      <c r="I16" s="45">
        <v>648874.9</v>
      </c>
      <c r="J16" s="46">
        <v>4810.28</v>
      </c>
      <c r="K16" s="46">
        <v>4373.68</v>
      </c>
      <c r="L16" s="46">
        <v>4810.3</v>
      </c>
      <c r="M16" s="46">
        <v>4819.57</v>
      </c>
      <c r="N16" s="46">
        <v>4827.8100000000004</v>
      </c>
      <c r="O16" s="46">
        <v>5104.71</v>
      </c>
      <c r="P16" s="44">
        <v>1149</v>
      </c>
      <c r="Q16" s="45">
        <v>5928.8</v>
      </c>
      <c r="R16" s="46">
        <v>5159.97</v>
      </c>
    </row>
    <row r="17" spans="1:18" ht="21" x14ac:dyDescent="0.25">
      <c r="A17" s="42" t="s">
        <v>62</v>
      </c>
      <c r="B17" s="43">
        <v>11</v>
      </c>
      <c r="C17" s="44">
        <v>62772</v>
      </c>
      <c r="D17" s="45">
        <v>431776.6</v>
      </c>
      <c r="E17" s="45">
        <v>403132.9</v>
      </c>
      <c r="F17" s="45">
        <v>431779.4</v>
      </c>
      <c r="G17" s="45">
        <v>431926.4</v>
      </c>
      <c r="H17" s="45">
        <v>435364.9</v>
      </c>
      <c r="I17" s="45">
        <v>452148</v>
      </c>
      <c r="J17" s="46">
        <v>6878.49</v>
      </c>
      <c r="K17" s="46">
        <v>6422.18</v>
      </c>
      <c r="L17" s="46">
        <v>6878.54</v>
      </c>
      <c r="M17" s="46">
        <v>6880.88</v>
      </c>
      <c r="N17" s="46">
        <v>6935.65</v>
      </c>
      <c r="O17" s="46">
        <v>7203.02</v>
      </c>
      <c r="P17" s="44">
        <v>755</v>
      </c>
      <c r="Q17" s="45">
        <v>5472.5</v>
      </c>
      <c r="R17" s="46">
        <v>7248.34</v>
      </c>
    </row>
    <row r="18" spans="1:18" x14ac:dyDescent="0.25">
      <c r="A18" s="42" t="s">
        <v>63</v>
      </c>
      <c r="B18" s="43">
        <v>12</v>
      </c>
      <c r="C18" s="44">
        <v>139866</v>
      </c>
      <c r="D18" s="45">
        <v>1731949</v>
      </c>
      <c r="E18" s="45">
        <v>1525822.8</v>
      </c>
      <c r="F18" s="45">
        <v>1731951</v>
      </c>
      <c r="G18" s="45">
        <v>1733175</v>
      </c>
      <c r="H18" s="45">
        <v>2057905.1</v>
      </c>
      <c r="I18" s="45">
        <v>1945523.2</v>
      </c>
      <c r="J18" s="46">
        <v>12382.92</v>
      </c>
      <c r="K18" s="46">
        <v>10909.18</v>
      </c>
      <c r="L18" s="46">
        <v>12382.93</v>
      </c>
      <c r="M18" s="46">
        <v>12391.68</v>
      </c>
      <c r="N18" s="46">
        <v>14713.4</v>
      </c>
      <c r="O18" s="46">
        <v>13909.91</v>
      </c>
      <c r="P18" s="44">
        <v>1489</v>
      </c>
      <c r="Q18" s="45">
        <v>21382.5</v>
      </c>
      <c r="R18" s="46">
        <v>14360.31</v>
      </c>
    </row>
    <row r="19" spans="1:18" ht="52.5" x14ac:dyDescent="0.25">
      <c r="A19" s="42" t="s">
        <v>64</v>
      </c>
      <c r="B19" s="43">
        <v>13</v>
      </c>
      <c r="C19" s="44">
        <v>120162</v>
      </c>
      <c r="D19" s="45">
        <v>767995.8</v>
      </c>
      <c r="E19" s="45">
        <v>664003.1</v>
      </c>
      <c r="F19" s="45">
        <v>775568.7</v>
      </c>
      <c r="G19" s="45">
        <v>776336</v>
      </c>
      <c r="H19" s="45">
        <v>966309.3</v>
      </c>
      <c r="I19" s="45">
        <v>939102.9</v>
      </c>
      <c r="J19" s="46">
        <v>6391.34</v>
      </c>
      <c r="K19" s="46">
        <v>5525.9</v>
      </c>
      <c r="L19" s="46">
        <v>6454.36</v>
      </c>
      <c r="M19" s="46">
        <v>6460.74</v>
      </c>
      <c r="N19" s="46">
        <v>8041.72</v>
      </c>
      <c r="O19" s="46">
        <v>7815.31</v>
      </c>
      <c r="P19" s="44">
        <v>1370</v>
      </c>
      <c r="Q19" s="45">
        <v>10048.1</v>
      </c>
      <c r="R19" s="46">
        <v>7334.38</v>
      </c>
    </row>
    <row r="20" spans="1:18" x14ac:dyDescent="0.25">
      <c r="A20" s="42" t="s">
        <v>65</v>
      </c>
      <c r="B20" s="43">
        <v>14</v>
      </c>
      <c r="C20" s="44">
        <v>4074</v>
      </c>
      <c r="D20" s="45">
        <v>17446.099999999999</v>
      </c>
      <c r="E20" s="45">
        <v>14310.5</v>
      </c>
      <c r="F20" s="45">
        <v>17461.3</v>
      </c>
      <c r="G20" s="45">
        <v>17501.900000000001</v>
      </c>
      <c r="H20" s="45">
        <v>17527.3</v>
      </c>
      <c r="I20" s="45">
        <v>19690.7</v>
      </c>
      <c r="J20" s="46">
        <v>4282.3</v>
      </c>
      <c r="K20" s="46">
        <v>3512.64</v>
      </c>
      <c r="L20" s="46">
        <v>4286.03</v>
      </c>
      <c r="M20" s="46">
        <v>4296</v>
      </c>
      <c r="N20" s="46">
        <v>4302.2299999999996</v>
      </c>
      <c r="O20" s="46">
        <v>4833.26</v>
      </c>
      <c r="P20" s="44">
        <v>0</v>
      </c>
      <c r="Q20" s="45">
        <v>0</v>
      </c>
      <c r="R20" s="46">
        <v>0</v>
      </c>
    </row>
    <row r="21" spans="1:18" ht="21" x14ac:dyDescent="0.25">
      <c r="A21" s="47" t="s">
        <v>66</v>
      </c>
      <c r="B21" s="43">
        <v>15</v>
      </c>
      <c r="C21" s="44">
        <v>10793</v>
      </c>
      <c r="D21" s="45">
        <v>16181.3</v>
      </c>
      <c r="E21" s="45">
        <v>9010.2999999999993</v>
      </c>
      <c r="F21" s="45">
        <v>23602.5</v>
      </c>
      <c r="G21" s="45">
        <v>23713.1</v>
      </c>
      <c r="H21" s="45">
        <v>24079.200000000001</v>
      </c>
      <c r="I21" s="45">
        <v>28060.3</v>
      </c>
      <c r="J21" s="46">
        <v>1499.24</v>
      </c>
      <c r="K21" s="46">
        <v>834.83</v>
      </c>
      <c r="L21" s="46">
        <v>2186.83</v>
      </c>
      <c r="M21" s="46">
        <v>2197.08</v>
      </c>
      <c r="N21" s="46">
        <v>2231</v>
      </c>
      <c r="O21" s="46">
        <v>2599.86</v>
      </c>
      <c r="P21" s="44">
        <v>276</v>
      </c>
      <c r="Q21" s="45">
        <v>695.3</v>
      </c>
      <c r="R21" s="46">
        <v>2519.1999999999998</v>
      </c>
    </row>
    <row r="22" spans="1:18" ht="73.5" x14ac:dyDescent="0.25">
      <c r="A22" s="48" t="s">
        <v>67</v>
      </c>
      <c r="B22" s="49">
        <v>1511</v>
      </c>
      <c r="C22" s="44">
        <v>6609</v>
      </c>
      <c r="D22" s="45">
        <v>23021.200000000001</v>
      </c>
      <c r="E22" s="45">
        <v>19961.5</v>
      </c>
      <c r="F22" s="45">
        <v>23067.200000000001</v>
      </c>
      <c r="G22" s="45">
        <v>23068.5</v>
      </c>
      <c r="H22" s="45">
        <v>23068.5</v>
      </c>
      <c r="I22" s="45">
        <v>24340.9</v>
      </c>
      <c r="J22" s="46">
        <v>3483.31</v>
      </c>
      <c r="K22" s="46">
        <v>3020.35</v>
      </c>
      <c r="L22" s="46">
        <v>3490.27</v>
      </c>
      <c r="M22" s="46">
        <v>3490.47</v>
      </c>
      <c r="N22" s="46">
        <v>3490.47</v>
      </c>
      <c r="O22" s="46">
        <v>3682.99</v>
      </c>
      <c r="P22" s="44">
        <v>0</v>
      </c>
      <c r="Q22" s="45">
        <v>0</v>
      </c>
      <c r="R22" s="46">
        <v>0</v>
      </c>
    </row>
    <row r="23" spans="1:18" ht="52.5" x14ac:dyDescent="0.25">
      <c r="A23" s="48" t="s">
        <v>68</v>
      </c>
      <c r="B23" s="49">
        <v>1512</v>
      </c>
      <c r="C23" s="44">
        <v>6567</v>
      </c>
      <c r="D23" s="45">
        <v>22888.2</v>
      </c>
      <c r="E23" s="45">
        <v>19850.7</v>
      </c>
      <c r="F23" s="45">
        <v>22932.5</v>
      </c>
      <c r="G23" s="45">
        <v>22933.8</v>
      </c>
      <c r="H23" s="45">
        <v>22933.8</v>
      </c>
      <c r="I23" s="45">
        <v>24199.1</v>
      </c>
      <c r="J23" s="46">
        <v>3485.34</v>
      </c>
      <c r="K23" s="46">
        <v>3022.8</v>
      </c>
      <c r="L23" s="46">
        <v>3492.08</v>
      </c>
      <c r="M23" s="46">
        <v>3492.28</v>
      </c>
      <c r="N23" s="46">
        <v>3492.28</v>
      </c>
      <c r="O23" s="46">
        <v>3684.96</v>
      </c>
      <c r="P23" s="44">
        <v>0</v>
      </c>
      <c r="Q23" s="45">
        <v>0</v>
      </c>
      <c r="R23" s="46">
        <v>0</v>
      </c>
    </row>
    <row r="24" spans="1:18" ht="52.5" x14ac:dyDescent="0.25">
      <c r="A24" s="50" t="s">
        <v>69</v>
      </c>
      <c r="B24" s="43">
        <v>16</v>
      </c>
      <c r="C24" s="44">
        <v>217225</v>
      </c>
      <c r="D24" s="45">
        <v>1864026.3</v>
      </c>
      <c r="E24" s="45">
        <v>1640704.8</v>
      </c>
      <c r="F24" s="45">
        <v>1866659.3</v>
      </c>
      <c r="G24" s="45">
        <v>1867916.6</v>
      </c>
      <c r="H24" s="45">
        <v>2184255.1</v>
      </c>
      <c r="I24" s="45">
        <v>2103903.7999999998</v>
      </c>
      <c r="J24" s="46">
        <v>8581.09</v>
      </c>
      <c r="K24" s="46">
        <v>7553.02</v>
      </c>
      <c r="L24" s="46">
        <v>8593.2099999999991</v>
      </c>
      <c r="M24" s="46">
        <v>8598.99</v>
      </c>
      <c r="N24" s="46">
        <v>10055.27</v>
      </c>
      <c r="O24" s="46">
        <v>9685.3700000000008</v>
      </c>
      <c r="P24" s="44">
        <v>1486</v>
      </c>
      <c r="Q24" s="45">
        <v>16792</v>
      </c>
      <c r="R24" s="46">
        <v>11300.13</v>
      </c>
    </row>
    <row r="25" spans="1:18" ht="31.5" x14ac:dyDescent="0.25">
      <c r="A25" s="51" t="s">
        <v>70</v>
      </c>
      <c r="B25" s="49">
        <v>17</v>
      </c>
      <c r="C25" s="44">
        <v>81801</v>
      </c>
      <c r="D25" s="45">
        <v>761176.4</v>
      </c>
      <c r="E25" s="45">
        <v>677917.9</v>
      </c>
      <c r="F25" s="45">
        <v>761357.3</v>
      </c>
      <c r="G25" s="45">
        <v>761491.5</v>
      </c>
      <c r="H25" s="45">
        <v>878089.6</v>
      </c>
      <c r="I25" s="45">
        <v>847217.9</v>
      </c>
      <c r="J25" s="46">
        <v>9305.2199999999993</v>
      </c>
      <c r="K25" s="46">
        <v>8287.4</v>
      </c>
      <c r="L25" s="46">
        <v>9307.43</v>
      </c>
      <c r="M25" s="46">
        <v>9309.07</v>
      </c>
      <c r="N25" s="46">
        <v>10734.46</v>
      </c>
      <c r="O25" s="46">
        <v>10357.06</v>
      </c>
      <c r="P25" s="44">
        <v>495</v>
      </c>
      <c r="Q25" s="45">
        <v>6264.4</v>
      </c>
      <c r="R25" s="46">
        <v>12655.35</v>
      </c>
    </row>
    <row r="26" spans="1:18" ht="21" x14ac:dyDescent="0.25">
      <c r="A26" s="42" t="s">
        <v>71</v>
      </c>
      <c r="B26" s="49">
        <v>18</v>
      </c>
      <c r="C26" s="44">
        <v>948</v>
      </c>
      <c r="D26" s="45">
        <v>5110.3</v>
      </c>
      <c r="E26" s="45">
        <v>4890.3999999999996</v>
      </c>
      <c r="F26" s="45">
        <v>5115.8999999999996</v>
      </c>
      <c r="G26" s="45">
        <v>5115.8999999999996</v>
      </c>
      <c r="H26" s="45">
        <v>5464.6</v>
      </c>
      <c r="I26" s="45">
        <v>5553.5</v>
      </c>
      <c r="J26" s="46">
        <v>5390.61</v>
      </c>
      <c r="K26" s="46">
        <v>5158.6499999999996</v>
      </c>
      <c r="L26" s="46">
        <v>5396.52</v>
      </c>
      <c r="M26" s="46">
        <v>5396.52</v>
      </c>
      <c r="N26" s="46">
        <v>5764.35</v>
      </c>
      <c r="O26" s="46">
        <v>5858.12</v>
      </c>
      <c r="P26" s="44">
        <v>41</v>
      </c>
      <c r="Q26" s="45">
        <v>320.60000000000002</v>
      </c>
      <c r="R26" s="46">
        <v>7819.51</v>
      </c>
    </row>
    <row r="27" spans="1:18" x14ac:dyDescent="0.25">
      <c r="A27" s="42" t="s">
        <v>72</v>
      </c>
      <c r="B27" s="49">
        <v>19</v>
      </c>
      <c r="C27" s="44">
        <v>10479</v>
      </c>
      <c r="D27" s="45">
        <v>87619.1</v>
      </c>
      <c r="E27" s="45">
        <v>82497.5</v>
      </c>
      <c r="F27" s="45">
        <v>87684.7</v>
      </c>
      <c r="G27" s="45">
        <v>87704.9</v>
      </c>
      <c r="H27" s="45">
        <v>109416.2</v>
      </c>
      <c r="I27" s="45">
        <v>107250.4</v>
      </c>
      <c r="J27" s="46">
        <v>8361.4</v>
      </c>
      <c r="K27" s="46">
        <v>7872.65</v>
      </c>
      <c r="L27" s="46">
        <v>8367.66</v>
      </c>
      <c r="M27" s="46">
        <v>8369.59</v>
      </c>
      <c r="N27" s="46">
        <v>10441.469999999999</v>
      </c>
      <c r="O27" s="46">
        <v>10234.790000000001</v>
      </c>
      <c r="P27" s="44">
        <v>447</v>
      </c>
      <c r="Q27" s="45">
        <v>5918.1</v>
      </c>
      <c r="R27" s="46">
        <v>13239.6</v>
      </c>
    </row>
    <row r="28" spans="1:18" ht="31.5" x14ac:dyDescent="0.25">
      <c r="A28" s="52" t="s">
        <v>73</v>
      </c>
      <c r="B28" s="49">
        <v>1910</v>
      </c>
      <c r="C28" s="44">
        <v>3072</v>
      </c>
      <c r="D28" s="45">
        <v>26269.7</v>
      </c>
      <c r="E28" s="45">
        <v>23419.4</v>
      </c>
      <c r="F28" s="45">
        <v>26275.8</v>
      </c>
      <c r="G28" s="45">
        <v>26286.799999999999</v>
      </c>
      <c r="H28" s="45">
        <v>28687.599999999999</v>
      </c>
      <c r="I28" s="45">
        <v>28353.7</v>
      </c>
      <c r="J28" s="46">
        <v>8551.33</v>
      </c>
      <c r="K28" s="46">
        <v>7623.5</v>
      </c>
      <c r="L28" s="46">
        <v>8553.32</v>
      </c>
      <c r="M28" s="46">
        <v>8556.9</v>
      </c>
      <c r="N28" s="46">
        <v>9338.41</v>
      </c>
      <c r="O28" s="46">
        <v>9229.7199999999993</v>
      </c>
      <c r="P28" s="44">
        <v>0</v>
      </c>
      <c r="Q28" s="45">
        <v>0</v>
      </c>
      <c r="R28" s="46">
        <v>0</v>
      </c>
    </row>
    <row r="29" spans="1:18" ht="21" x14ac:dyDescent="0.25">
      <c r="A29" s="42" t="s">
        <v>71</v>
      </c>
      <c r="B29" s="49">
        <v>1920</v>
      </c>
      <c r="C29" s="44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4">
        <v>0</v>
      </c>
      <c r="Q29" s="45">
        <v>0</v>
      </c>
      <c r="R29" s="46">
        <v>0</v>
      </c>
    </row>
    <row r="30" spans="1:18" x14ac:dyDescent="0.25">
      <c r="A30" s="52" t="s">
        <v>74</v>
      </c>
      <c r="B30" s="49">
        <v>1930</v>
      </c>
      <c r="C30" s="44">
        <v>9</v>
      </c>
      <c r="D30" s="45">
        <v>50</v>
      </c>
      <c r="E30" s="45">
        <v>47.5</v>
      </c>
      <c r="F30" s="45">
        <v>50</v>
      </c>
      <c r="G30" s="45">
        <v>50.2</v>
      </c>
      <c r="H30" s="45">
        <v>55.9</v>
      </c>
      <c r="I30" s="45">
        <v>55.1</v>
      </c>
      <c r="J30" s="46">
        <v>5555.56</v>
      </c>
      <c r="K30" s="46">
        <v>5277.78</v>
      </c>
      <c r="L30" s="46">
        <v>5555.56</v>
      </c>
      <c r="M30" s="46">
        <v>5577.78</v>
      </c>
      <c r="N30" s="46">
        <v>6211.11</v>
      </c>
      <c r="O30" s="46">
        <v>6122.22</v>
      </c>
      <c r="P30" s="44">
        <v>0</v>
      </c>
      <c r="Q30" s="45">
        <v>0</v>
      </c>
      <c r="R30" s="46">
        <v>0</v>
      </c>
    </row>
    <row r="31" spans="1:18" ht="21" x14ac:dyDescent="0.25">
      <c r="A31" s="53" t="s">
        <v>75</v>
      </c>
      <c r="B31" s="49">
        <v>20</v>
      </c>
      <c r="C31" s="44">
        <v>7910</v>
      </c>
      <c r="D31" s="45">
        <v>48041.3</v>
      </c>
      <c r="E31" s="45">
        <v>44942.6</v>
      </c>
      <c r="F31" s="45">
        <v>48141.1</v>
      </c>
      <c r="G31" s="45">
        <v>48180.3</v>
      </c>
      <c r="H31" s="45">
        <v>48287</v>
      </c>
      <c r="I31" s="45">
        <v>49061.4</v>
      </c>
      <c r="J31" s="46">
        <v>6073.49</v>
      </c>
      <c r="K31" s="46">
        <v>5681.74</v>
      </c>
      <c r="L31" s="46">
        <v>6086.11</v>
      </c>
      <c r="M31" s="46">
        <v>6091.06</v>
      </c>
      <c r="N31" s="46">
        <v>6104.55</v>
      </c>
      <c r="O31" s="46">
        <v>6202.45</v>
      </c>
      <c r="P31" s="44">
        <v>66</v>
      </c>
      <c r="Q31" s="45">
        <v>464.9</v>
      </c>
      <c r="R31" s="46">
        <v>7043.94</v>
      </c>
    </row>
    <row r="32" spans="1:18" ht="31.5" x14ac:dyDescent="0.25">
      <c r="A32" s="42" t="s">
        <v>76</v>
      </c>
      <c r="B32" s="49">
        <v>21</v>
      </c>
      <c r="C32" s="44">
        <v>53166</v>
      </c>
      <c r="D32" s="45">
        <v>693488.3</v>
      </c>
      <c r="E32" s="45">
        <v>591401.4</v>
      </c>
      <c r="F32" s="45">
        <v>693590.5</v>
      </c>
      <c r="G32" s="45">
        <v>693605.1</v>
      </c>
      <c r="H32" s="45">
        <v>893249.3</v>
      </c>
      <c r="I32" s="45">
        <v>825207.1</v>
      </c>
      <c r="J32" s="46">
        <v>13043.83</v>
      </c>
      <c r="K32" s="46">
        <v>11123.68</v>
      </c>
      <c r="L32" s="46">
        <v>13045.75</v>
      </c>
      <c r="M32" s="46">
        <v>13046.03</v>
      </c>
      <c r="N32" s="46">
        <v>16801.14</v>
      </c>
      <c r="O32" s="46">
        <v>15521.33</v>
      </c>
      <c r="P32" s="44">
        <v>372</v>
      </c>
      <c r="Q32" s="45">
        <v>6872.9</v>
      </c>
      <c r="R32" s="46">
        <v>18475.54</v>
      </c>
    </row>
    <row r="33" spans="1:18" ht="21" x14ac:dyDescent="0.25">
      <c r="A33" s="42" t="s">
        <v>71</v>
      </c>
      <c r="B33" s="43">
        <v>22</v>
      </c>
      <c r="C33" s="44">
        <v>45</v>
      </c>
      <c r="D33" s="45">
        <v>433.5</v>
      </c>
      <c r="E33" s="45">
        <v>411.3</v>
      </c>
      <c r="F33" s="45">
        <v>433.5</v>
      </c>
      <c r="G33" s="45">
        <v>433.5</v>
      </c>
      <c r="H33" s="45">
        <v>433.5</v>
      </c>
      <c r="I33" s="45">
        <v>437.2</v>
      </c>
      <c r="J33" s="46">
        <v>9633.33</v>
      </c>
      <c r="K33" s="46">
        <v>9140</v>
      </c>
      <c r="L33" s="46">
        <v>9633.33</v>
      </c>
      <c r="M33" s="46">
        <v>9633.33</v>
      </c>
      <c r="N33" s="46">
        <v>9633.33</v>
      </c>
      <c r="O33" s="46">
        <v>9715.56</v>
      </c>
      <c r="P33" s="44">
        <v>0</v>
      </c>
      <c r="Q33" s="45">
        <v>0</v>
      </c>
      <c r="R33" s="46">
        <v>0</v>
      </c>
    </row>
    <row r="34" spans="1:18" x14ac:dyDescent="0.25">
      <c r="A34" s="42" t="s">
        <v>72</v>
      </c>
      <c r="B34" s="43">
        <v>23</v>
      </c>
      <c r="C34" s="44">
        <v>15922</v>
      </c>
      <c r="D34" s="45">
        <v>178211.4</v>
      </c>
      <c r="E34" s="45">
        <v>154083.9</v>
      </c>
      <c r="F34" s="45">
        <v>178229</v>
      </c>
      <c r="G34" s="45">
        <v>178232.2</v>
      </c>
      <c r="H34" s="45">
        <v>268982.40000000002</v>
      </c>
      <c r="I34" s="45">
        <v>250928.2</v>
      </c>
      <c r="J34" s="46">
        <v>11192.78</v>
      </c>
      <c r="K34" s="46">
        <v>9677.42</v>
      </c>
      <c r="L34" s="46">
        <v>11193.88</v>
      </c>
      <c r="M34" s="46">
        <v>11194.08</v>
      </c>
      <c r="N34" s="46">
        <v>16893.759999999998</v>
      </c>
      <c r="O34" s="46">
        <v>15759.84</v>
      </c>
      <c r="P34" s="44">
        <v>364</v>
      </c>
      <c r="Q34" s="45">
        <v>6850.5</v>
      </c>
      <c r="R34" s="46">
        <v>18820.05</v>
      </c>
    </row>
    <row r="35" spans="1:18" ht="31.5" x14ac:dyDescent="0.25">
      <c r="A35" s="53" t="s">
        <v>77</v>
      </c>
      <c r="B35" s="43">
        <v>24</v>
      </c>
      <c r="C35" s="44">
        <v>16209</v>
      </c>
      <c r="D35" s="45">
        <v>181740.5</v>
      </c>
      <c r="E35" s="45">
        <v>158826.29999999999</v>
      </c>
      <c r="F35" s="45">
        <v>181842.6</v>
      </c>
      <c r="G35" s="45">
        <v>181857.2</v>
      </c>
      <c r="H35" s="45">
        <v>230103.7</v>
      </c>
      <c r="I35" s="45">
        <v>217239.7</v>
      </c>
      <c r="J35" s="46">
        <v>11212.32</v>
      </c>
      <c r="K35" s="46">
        <v>9798.65</v>
      </c>
      <c r="L35" s="46">
        <v>11218.62</v>
      </c>
      <c r="M35" s="46">
        <v>11219.52</v>
      </c>
      <c r="N35" s="46">
        <v>14196.05</v>
      </c>
      <c r="O35" s="46">
        <v>13402.41</v>
      </c>
      <c r="P35" s="44">
        <v>354</v>
      </c>
      <c r="Q35" s="45">
        <v>6518.8</v>
      </c>
      <c r="R35" s="46">
        <v>18414.689999999999</v>
      </c>
    </row>
    <row r="36" spans="1:18" ht="21" x14ac:dyDescent="0.25">
      <c r="A36" s="42" t="s">
        <v>78</v>
      </c>
      <c r="B36" s="43">
        <v>25</v>
      </c>
      <c r="C36" s="44">
        <v>63762</v>
      </c>
      <c r="D36" s="45">
        <v>332732.59999999998</v>
      </c>
      <c r="E36" s="45">
        <v>306527.7</v>
      </c>
      <c r="F36" s="45">
        <v>333438.5</v>
      </c>
      <c r="G36" s="45">
        <v>333668.3</v>
      </c>
      <c r="H36" s="45">
        <v>333679.09999999998</v>
      </c>
      <c r="I36" s="45">
        <v>347166.1</v>
      </c>
      <c r="J36" s="46">
        <v>5218.3500000000004</v>
      </c>
      <c r="K36" s="46">
        <v>4807.37</v>
      </c>
      <c r="L36" s="46">
        <v>5229.42</v>
      </c>
      <c r="M36" s="46">
        <v>5233.03</v>
      </c>
      <c r="N36" s="46">
        <v>5233.2</v>
      </c>
      <c r="O36" s="46">
        <v>5444.72</v>
      </c>
      <c r="P36" s="44">
        <v>383</v>
      </c>
      <c r="Q36" s="45">
        <v>2449.6999999999998</v>
      </c>
      <c r="R36" s="46">
        <v>6396.08</v>
      </c>
    </row>
    <row r="37" spans="1:18" x14ac:dyDescent="0.25">
      <c r="A37" s="53" t="s">
        <v>79</v>
      </c>
      <c r="B37" s="43">
        <v>26</v>
      </c>
      <c r="C37" s="44">
        <v>12512</v>
      </c>
      <c r="D37" s="45">
        <v>58299.5</v>
      </c>
      <c r="E37" s="45">
        <v>53343.3</v>
      </c>
      <c r="F37" s="45">
        <v>58580.3</v>
      </c>
      <c r="G37" s="45">
        <v>58595.1</v>
      </c>
      <c r="H37" s="45">
        <v>58597.5</v>
      </c>
      <c r="I37" s="45">
        <v>61282.2</v>
      </c>
      <c r="J37" s="46">
        <v>4659.49</v>
      </c>
      <c r="K37" s="46">
        <v>4263.37</v>
      </c>
      <c r="L37" s="46">
        <v>4681.93</v>
      </c>
      <c r="M37" s="46">
        <v>4683.1099999999997</v>
      </c>
      <c r="N37" s="46">
        <v>4683.3</v>
      </c>
      <c r="O37" s="46">
        <v>4897.87</v>
      </c>
      <c r="P37" s="44">
        <v>89</v>
      </c>
      <c r="Q37" s="45">
        <v>495</v>
      </c>
      <c r="R37" s="46">
        <v>5561.8</v>
      </c>
    </row>
    <row r="38" spans="1:18" x14ac:dyDescent="0.25">
      <c r="A38" s="42" t="s">
        <v>80</v>
      </c>
      <c r="B38" s="43">
        <v>27</v>
      </c>
      <c r="C38" s="44">
        <v>58230</v>
      </c>
      <c r="D38" s="45">
        <v>269649.3</v>
      </c>
      <c r="E38" s="45">
        <v>239520.3</v>
      </c>
      <c r="F38" s="45">
        <v>270346.09999999998</v>
      </c>
      <c r="G38" s="45">
        <v>270525.5</v>
      </c>
      <c r="H38" s="45">
        <v>275108.59999999998</v>
      </c>
      <c r="I38" s="45">
        <v>289660.59999999998</v>
      </c>
      <c r="J38" s="46">
        <v>4630.76</v>
      </c>
      <c r="K38" s="46">
        <v>4113.3500000000004</v>
      </c>
      <c r="L38" s="46">
        <v>4642.7299999999996</v>
      </c>
      <c r="M38" s="46">
        <v>4645.8100000000004</v>
      </c>
      <c r="N38" s="46">
        <v>4724.5200000000004</v>
      </c>
      <c r="O38" s="46">
        <v>4974.42</v>
      </c>
      <c r="P38" s="44">
        <v>237</v>
      </c>
      <c r="Q38" s="45">
        <v>1182</v>
      </c>
      <c r="R38" s="46">
        <v>4987.34</v>
      </c>
    </row>
    <row r="39" spans="1:18" ht="21" x14ac:dyDescent="0.25">
      <c r="A39" s="42" t="s">
        <v>81</v>
      </c>
      <c r="B39" s="43">
        <v>28</v>
      </c>
      <c r="C39" s="44">
        <v>84937</v>
      </c>
      <c r="D39" s="45">
        <v>1066677.8</v>
      </c>
      <c r="E39" s="45">
        <v>913855.4</v>
      </c>
      <c r="F39" s="45">
        <v>1066686.6000000001</v>
      </c>
      <c r="G39" s="45">
        <v>1066717.8</v>
      </c>
      <c r="H39" s="45">
        <v>1380239.8</v>
      </c>
      <c r="I39" s="45">
        <v>1281113.5</v>
      </c>
      <c r="J39" s="46">
        <v>12558.46</v>
      </c>
      <c r="K39" s="46">
        <v>10759.21</v>
      </c>
      <c r="L39" s="46">
        <v>12558.56</v>
      </c>
      <c r="M39" s="46">
        <v>12558.93</v>
      </c>
      <c r="N39" s="46">
        <v>16250.16</v>
      </c>
      <c r="O39" s="46">
        <v>15083.1</v>
      </c>
      <c r="P39" s="44">
        <v>552</v>
      </c>
      <c r="Q39" s="45">
        <v>9931.6</v>
      </c>
      <c r="R39" s="46">
        <v>17992.03</v>
      </c>
    </row>
    <row r="40" spans="1:18" x14ac:dyDescent="0.25">
      <c r="A40" s="42" t="s">
        <v>82</v>
      </c>
      <c r="B40" s="43">
        <v>29</v>
      </c>
      <c r="C40" s="44">
        <v>1912</v>
      </c>
      <c r="D40" s="45">
        <v>8206.1</v>
      </c>
      <c r="E40" s="45">
        <v>7635.9</v>
      </c>
      <c r="F40" s="45">
        <v>8210.7999999999993</v>
      </c>
      <c r="G40" s="45">
        <v>8219.9</v>
      </c>
      <c r="H40" s="45">
        <v>8219.9</v>
      </c>
      <c r="I40" s="45">
        <v>8694.7999999999993</v>
      </c>
      <c r="J40" s="46">
        <v>4291.8900000000003</v>
      </c>
      <c r="K40" s="46">
        <v>3993.67</v>
      </c>
      <c r="L40" s="46">
        <v>4294.3500000000004</v>
      </c>
      <c r="M40" s="46">
        <v>4299.1099999999997</v>
      </c>
      <c r="N40" s="46">
        <v>4299.1099999999997</v>
      </c>
      <c r="O40" s="46">
        <v>4547.49</v>
      </c>
      <c r="P40" s="44">
        <v>6</v>
      </c>
      <c r="Q40" s="45">
        <v>41.4</v>
      </c>
      <c r="R40" s="46">
        <v>6900</v>
      </c>
    </row>
    <row r="41" spans="1:18" ht="21" x14ac:dyDescent="0.25">
      <c r="A41" s="42" t="s">
        <v>83</v>
      </c>
      <c r="B41" s="43">
        <v>30</v>
      </c>
      <c r="C41" s="44">
        <v>40</v>
      </c>
      <c r="D41" s="45">
        <v>149.5</v>
      </c>
      <c r="E41" s="45">
        <v>124.2</v>
      </c>
      <c r="F41" s="45">
        <v>149.5</v>
      </c>
      <c r="G41" s="45">
        <v>149.5</v>
      </c>
      <c r="H41" s="45">
        <v>149.5</v>
      </c>
      <c r="I41" s="45">
        <v>163.80000000000001</v>
      </c>
      <c r="J41" s="46">
        <v>3737.5</v>
      </c>
      <c r="K41" s="46">
        <v>3105</v>
      </c>
      <c r="L41" s="46">
        <v>3737.5</v>
      </c>
      <c r="M41" s="46">
        <v>3737.5</v>
      </c>
      <c r="N41" s="46">
        <v>3737.5</v>
      </c>
      <c r="O41" s="46">
        <v>4095</v>
      </c>
      <c r="P41" s="44">
        <v>0</v>
      </c>
      <c r="Q41" s="45">
        <v>0</v>
      </c>
      <c r="R41" s="46">
        <v>0</v>
      </c>
    </row>
    <row r="42" spans="1:18" ht="21" x14ac:dyDescent="0.25">
      <c r="A42" s="42" t="s">
        <v>84</v>
      </c>
      <c r="B42" s="43">
        <v>31</v>
      </c>
      <c r="C42" s="44">
        <v>2290</v>
      </c>
      <c r="D42" s="45">
        <v>9114.2999999999993</v>
      </c>
      <c r="E42" s="45">
        <v>7955.2</v>
      </c>
      <c r="F42" s="45">
        <v>9119.5</v>
      </c>
      <c r="G42" s="45">
        <v>9124.6</v>
      </c>
      <c r="H42" s="45">
        <v>9124.6</v>
      </c>
      <c r="I42" s="45">
        <v>10033.700000000001</v>
      </c>
      <c r="J42" s="46">
        <v>3980.04</v>
      </c>
      <c r="K42" s="46">
        <v>3473.89</v>
      </c>
      <c r="L42" s="46">
        <v>3982.31</v>
      </c>
      <c r="M42" s="46">
        <v>3984.54</v>
      </c>
      <c r="N42" s="46">
        <v>3984.54</v>
      </c>
      <c r="O42" s="46">
        <v>4381.53</v>
      </c>
      <c r="P42" s="44">
        <v>0</v>
      </c>
      <c r="Q42" s="45">
        <v>0</v>
      </c>
      <c r="R42" s="46">
        <v>0</v>
      </c>
    </row>
    <row r="43" spans="1:18" ht="21" x14ac:dyDescent="0.25">
      <c r="A43" s="42" t="s">
        <v>85</v>
      </c>
      <c r="B43" s="43">
        <v>32</v>
      </c>
      <c r="C43" s="44">
        <v>1</v>
      </c>
      <c r="D43" s="45">
        <v>3.9</v>
      </c>
      <c r="E43" s="45">
        <v>3.1</v>
      </c>
      <c r="F43" s="45">
        <v>3.9</v>
      </c>
      <c r="G43" s="45">
        <v>3.9</v>
      </c>
      <c r="H43" s="45">
        <v>3.9</v>
      </c>
      <c r="I43" s="45">
        <v>4.5</v>
      </c>
      <c r="J43" s="46">
        <v>3900</v>
      </c>
      <c r="K43" s="46">
        <v>3100</v>
      </c>
      <c r="L43" s="46">
        <v>3900</v>
      </c>
      <c r="M43" s="46">
        <v>3900</v>
      </c>
      <c r="N43" s="46">
        <v>3900</v>
      </c>
      <c r="O43" s="46">
        <v>4500</v>
      </c>
      <c r="P43" s="44">
        <v>0</v>
      </c>
      <c r="Q43" s="45">
        <v>0</v>
      </c>
      <c r="R43" s="46">
        <v>0</v>
      </c>
    </row>
    <row r="44" spans="1:18" x14ac:dyDescent="0.25">
      <c r="A44" s="42" t="s">
        <v>86</v>
      </c>
      <c r="B44" s="43">
        <v>33</v>
      </c>
      <c r="C44" s="44">
        <v>367</v>
      </c>
      <c r="D44" s="45">
        <v>1476.7</v>
      </c>
      <c r="E44" s="45">
        <v>1342.3</v>
      </c>
      <c r="F44" s="45">
        <v>1477</v>
      </c>
      <c r="G44" s="45">
        <v>1477</v>
      </c>
      <c r="H44" s="45">
        <v>1477</v>
      </c>
      <c r="I44" s="45">
        <v>1558.8</v>
      </c>
      <c r="J44" s="46">
        <v>4023.71</v>
      </c>
      <c r="K44" s="46">
        <v>3657.49</v>
      </c>
      <c r="L44" s="46">
        <v>4024.52</v>
      </c>
      <c r="M44" s="46">
        <v>4024.52</v>
      </c>
      <c r="N44" s="46">
        <v>4024.52</v>
      </c>
      <c r="O44" s="46">
        <v>4247.41</v>
      </c>
      <c r="P44" s="44">
        <v>0</v>
      </c>
      <c r="Q44" s="45">
        <v>0</v>
      </c>
      <c r="R44" s="46">
        <v>0</v>
      </c>
    </row>
    <row r="45" spans="1:18" ht="31.5" x14ac:dyDescent="0.25">
      <c r="A45" s="42" t="s">
        <v>87</v>
      </c>
      <c r="B45" s="43">
        <v>34</v>
      </c>
      <c r="C45" s="44">
        <v>215</v>
      </c>
      <c r="D45" s="45">
        <v>739.7</v>
      </c>
      <c r="E45" s="45">
        <v>437.3</v>
      </c>
      <c r="F45" s="45">
        <v>755.2</v>
      </c>
      <c r="G45" s="45">
        <v>755.2</v>
      </c>
      <c r="H45" s="45">
        <v>755.2</v>
      </c>
      <c r="I45" s="45">
        <v>832.1</v>
      </c>
      <c r="J45" s="46">
        <v>3440.47</v>
      </c>
      <c r="K45" s="46">
        <v>2033.95</v>
      </c>
      <c r="L45" s="46">
        <v>3512.56</v>
      </c>
      <c r="M45" s="46">
        <v>3512.56</v>
      </c>
      <c r="N45" s="46">
        <v>3512.56</v>
      </c>
      <c r="O45" s="46">
        <v>3870.23</v>
      </c>
      <c r="P45" s="44">
        <v>0</v>
      </c>
      <c r="Q45" s="45">
        <v>0</v>
      </c>
      <c r="R45" s="46">
        <v>0</v>
      </c>
    </row>
    <row r="46" spans="1:18" x14ac:dyDescent="0.25">
      <c r="A46" s="42" t="s">
        <v>88</v>
      </c>
      <c r="B46" s="43">
        <v>35</v>
      </c>
      <c r="C46" s="44">
        <v>1347</v>
      </c>
      <c r="D46" s="45">
        <v>7057.6</v>
      </c>
      <c r="E46" s="45">
        <v>6608.5</v>
      </c>
      <c r="F46" s="45">
        <v>7068</v>
      </c>
      <c r="G46" s="45">
        <v>7069.1</v>
      </c>
      <c r="H46" s="45">
        <v>7069.1</v>
      </c>
      <c r="I46" s="45">
        <v>7300</v>
      </c>
      <c r="J46" s="46">
        <v>5239.5</v>
      </c>
      <c r="K46" s="46">
        <v>4906.09</v>
      </c>
      <c r="L46" s="46">
        <v>5247.22</v>
      </c>
      <c r="M46" s="46">
        <v>5248.03</v>
      </c>
      <c r="N46" s="46">
        <v>5248.03</v>
      </c>
      <c r="O46" s="46">
        <v>5419.45</v>
      </c>
      <c r="P46" s="44">
        <v>6</v>
      </c>
      <c r="Q46" s="45">
        <v>27</v>
      </c>
      <c r="R46" s="46">
        <v>4500</v>
      </c>
    </row>
    <row r="47" spans="1:18" ht="31.5" x14ac:dyDescent="0.25">
      <c r="A47" s="42" t="s">
        <v>89</v>
      </c>
      <c r="B47" s="43">
        <v>36</v>
      </c>
      <c r="C47" s="44">
        <v>69934</v>
      </c>
      <c r="D47" s="45">
        <v>359480.4</v>
      </c>
      <c r="E47" s="45">
        <v>330634.2</v>
      </c>
      <c r="F47" s="45">
        <v>360222.4</v>
      </c>
      <c r="G47" s="45">
        <v>360467.5</v>
      </c>
      <c r="H47" s="45">
        <v>360478.3</v>
      </c>
      <c r="I47" s="45">
        <v>375753.8</v>
      </c>
      <c r="J47" s="46">
        <v>5140.28</v>
      </c>
      <c r="K47" s="46">
        <v>4727.8</v>
      </c>
      <c r="L47" s="46">
        <v>5150.8900000000003</v>
      </c>
      <c r="M47" s="46">
        <v>5154.3999999999996</v>
      </c>
      <c r="N47" s="46">
        <v>5154.55</v>
      </c>
      <c r="O47" s="46">
        <v>5372.98</v>
      </c>
      <c r="P47" s="44">
        <v>395</v>
      </c>
      <c r="Q47" s="45">
        <v>2518.1</v>
      </c>
      <c r="R47" s="46">
        <v>6374.94</v>
      </c>
    </row>
    <row r="48" spans="1:18" ht="21" x14ac:dyDescent="0.25">
      <c r="A48" s="42" t="s">
        <v>71</v>
      </c>
      <c r="B48" s="43">
        <v>37</v>
      </c>
      <c r="C48" s="44">
        <v>349</v>
      </c>
      <c r="D48" s="45">
        <v>1419.8</v>
      </c>
      <c r="E48" s="45">
        <v>1384.8</v>
      </c>
      <c r="F48" s="45">
        <v>1432</v>
      </c>
      <c r="G48" s="45">
        <v>1432.7</v>
      </c>
      <c r="H48" s="45">
        <v>1432.7</v>
      </c>
      <c r="I48" s="45">
        <v>1502.7</v>
      </c>
      <c r="J48" s="46">
        <v>4068.19</v>
      </c>
      <c r="K48" s="46">
        <v>3967.91</v>
      </c>
      <c r="L48" s="46">
        <v>4103.1499999999996</v>
      </c>
      <c r="M48" s="46">
        <v>4105.16</v>
      </c>
      <c r="N48" s="46">
        <v>4105.16</v>
      </c>
      <c r="O48" s="46">
        <v>4305.7299999999996</v>
      </c>
      <c r="P48" s="44">
        <v>101</v>
      </c>
      <c r="Q48" s="45">
        <v>478.5</v>
      </c>
      <c r="R48" s="46">
        <v>4737.62</v>
      </c>
    </row>
    <row r="49" spans="1:18" x14ac:dyDescent="0.25">
      <c r="A49" s="42" t="s">
        <v>72</v>
      </c>
      <c r="B49" s="43">
        <v>38</v>
      </c>
      <c r="C49" s="44">
        <v>2032</v>
      </c>
      <c r="D49" s="45">
        <v>13283.9</v>
      </c>
      <c r="E49" s="45">
        <v>13176.3</v>
      </c>
      <c r="F49" s="45">
        <v>13288.7</v>
      </c>
      <c r="G49" s="45">
        <v>13289.9</v>
      </c>
      <c r="H49" s="45">
        <v>13289.9</v>
      </c>
      <c r="I49" s="45">
        <v>13634.9</v>
      </c>
      <c r="J49" s="46">
        <v>6537.35</v>
      </c>
      <c r="K49" s="46">
        <v>6484.4</v>
      </c>
      <c r="L49" s="46">
        <v>6539.71</v>
      </c>
      <c r="M49" s="46">
        <v>6540.31</v>
      </c>
      <c r="N49" s="46">
        <v>6540.31</v>
      </c>
      <c r="O49" s="46">
        <v>6710.09</v>
      </c>
      <c r="P49" s="44">
        <v>197</v>
      </c>
      <c r="Q49" s="45">
        <v>1642.8</v>
      </c>
      <c r="R49" s="46">
        <v>8339.09</v>
      </c>
    </row>
    <row r="50" spans="1:18" ht="42" x14ac:dyDescent="0.25">
      <c r="A50" s="42" t="s">
        <v>90</v>
      </c>
      <c r="B50" s="43">
        <v>39</v>
      </c>
      <c r="C50" s="44">
        <v>1784</v>
      </c>
      <c r="D50" s="45">
        <v>9644.4</v>
      </c>
      <c r="E50" s="45">
        <v>8159.8</v>
      </c>
      <c r="F50" s="45">
        <v>9647</v>
      </c>
      <c r="G50" s="45">
        <v>10495.1</v>
      </c>
      <c r="H50" s="45">
        <v>10542.7</v>
      </c>
      <c r="I50" s="45">
        <v>10806.4</v>
      </c>
      <c r="J50" s="46">
        <v>5406.05</v>
      </c>
      <c r="K50" s="46">
        <v>4573.88</v>
      </c>
      <c r="L50" s="46">
        <v>5407.51</v>
      </c>
      <c r="M50" s="46">
        <v>5882.9</v>
      </c>
      <c r="N50" s="46">
        <v>5909.59</v>
      </c>
      <c r="O50" s="46">
        <v>6057.4</v>
      </c>
      <c r="P50" s="44">
        <v>124</v>
      </c>
      <c r="Q50" s="45">
        <v>814</v>
      </c>
      <c r="R50" s="46">
        <v>6564.52</v>
      </c>
    </row>
    <row r="51" spans="1:18" s="34" customFormat="1" ht="31.5" x14ac:dyDescent="0.25">
      <c r="A51" s="42" t="s">
        <v>91</v>
      </c>
      <c r="B51" s="43">
        <v>40</v>
      </c>
      <c r="C51" s="44">
        <v>156</v>
      </c>
      <c r="D51" s="45">
        <v>1581.4</v>
      </c>
      <c r="E51" s="45">
        <v>1140.7</v>
      </c>
      <c r="F51" s="45">
        <v>1581.4</v>
      </c>
      <c r="G51" s="45">
        <v>1777.2</v>
      </c>
      <c r="H51" s="45">
        <v>1809.8</v>
      </c>
      <c r="I51" s="45">
        <v>1770.7</v>
      </c>
      <c r="J51" s="46">
        <v>10137.23</v>
      </c>
      <c r="K51" s="46">
        <v>7312.11</v>
      </c>
      <c r="L51" s="46">
        <v>10137.23</v>
      </c>
      <c r="M51" s="46">
        <v>11392.13</v>
      </c>
      <c r="N51" s="46">
        <v>11601.22</v>
      </c>
      <c r="O51" s="46">
        <v>11350.95</v>
      </c>
      <c r="P51" s="44">
        <v>41</v>
      </c>
      <c r="Q51" s="45">
        <v>455.6</v>
      </c>
      <c r="R51" s="46">
        <v>11113.36</v>
      </c>
    </row>
    <row r="52" spans="1:18" s="34" customFormat="1" ht="21" x14ac:dyDescent="0.25">
      <c r="A52" s="54" t="s">
        <v>92</v>
      </c>
      <c r="B52" s="43">
        <v>41</v>
      </c>
      <c r="C52" s="44">
        <v>9</v>
      </c>
      <c r="D52" s="45">
        <v>137.69999999999999</v>
      </c>
      <c r="E52" s="45">
        <v>93.3</v>
      </c>
      <c r="F52" s="45">
        <v>137.69999999999999</v>
      </c>
      <c r="G52" s="45">
        <v>160.69999999999999</v>
      </c>
      <c r="H52" s="45">
        <v>160.69999999999999</v>
      </c>
      <c r="I52" s="45">
        <v>152</v>
      </c>
      <c r="J52" s="46">
        <v>15294.57</v>
      </c>
      <c r="K52" s="46">
        <v>10364.1</v>
      </c>
      <c r="L52" s="46">
        <v>15294.57</v>
      </c>
      <c r="M52" s="46">
        <v>17859.490000000002</v>
      </c>
      <c r="N52" s="46">
        <v>17859.490000000002</v>
      </c>
      <c r="O52" s="46">
        <v>16890.509999999998</v>
      </c>
      <c r="P52" s="44">
        <v>2</v>
      </c>
      <c r="Q52" s="45">
        <v>34.799999999999997</v>
      </c>
      <c r="R52" s="46">
        <v>17403.3</v>
      </c>
    </row>
    <row r="53" spans="1:18" s="34" customFormat="1" ht="10.5" x14ac:dyDescent="0.25">
      <c r="A53" s="53" t="s">
        <v>93</v>
      </c>
      <c r="B53" s="43">
        <v>42</v>
      </c>
      <c r="C53" s="44">
        <v>44</v>
      </c>
      <c r="D53" s="45">
        <v>569.20000000000005</v>
      </c>
      <c r="E53" s="45">
        <v>403.4</v>
      </c>
      <c r="F53" s="45">
        <v>569.20000000000005</v>
      </c>
      <c r="G53" s="45">
        <v>623.29999999999995</v>
      </c>
      <c r="H53" s="45">
        <v>637.6</v>
      </c>
      <c r="I53" s="45">
        <v>620.70000000000005</v>
      </c>
      <c r="J53" s="46">
        <v>12937.05</v>
      </c>
      <c r="K53" s="46">
        <v>9168.51</v>
      </c>
      <c r="L53" s="46">
        <v>12937.05</v>
      </c>
      <c r="M53" s="46">
        <v>14166.41</v>
      </c>
      <c r="N53" s="46">
        <v>14489.78</v>
      </c>
      <c r="O53" s="46">
        <v>14107.35</v>
      </c>
      <c r="P53" s="44">
        <v>15</v>
      </c>
      <c r="Q53" s="45">
        <v>211.3</v>
      </c>
      <c r="R53" s="46">
        <v>14084.36</v>
      </c>
    </row>
    <row r="54" spans="1:18" s="34" customFormat="1" ht="10.5" x14ac:dyDescent="0.25">
      <c r="A54" s="53" t="s">
        <v>94</v>
      </c>
      <c r="B54" s="43">
        <v>43</v>
      </c>
      <c r="C54" s="44">
        <v>103</v>
      </c>
      <c r="D54" s="45">
        <v>874.5</v>
      </c>
      <c r="E54" s="45">
        <v>644</v>
      </c>
      <c r="F54" s="45">
        <v>874.5</v>
      </c>
      <c r="G54" s="45">
        <v>993.1</v>
      </c>
      <c r="H54" s="45">
        <v>1011.5</v>
      </c>
      <c r="I54" s="45">
        <v>998</v>
      </c>
      <c r="J54" s="46">
        <v>8490.5499999999993</v>
      </c>
      <c r="K54" s="46">
        <v>6252.41</v>
      </c>
      <c r="L54" s="46">
        <v>8490.5499999999993</v>
      </c>
      <c r="M54" s="46">
        <v>9641.89</v>
      </c>
      <c r="N54" s="46">
        <v>9820.44</v>
      </c>
      <c r="O54" s="46">
        <v>9689.42</v>
      </c>
      <c r="P54" s="44">
        <v>24</v>
      </c>
      <c r="Q54" s="45">
        <v>209.6</v>
      </c>
      <c r="R54" s="46">
        <v>8732.32</v>
      </c>
    </row>
    <row r="55" spans="1:18" ht="21" x14ac:dyDescent="0.25">
      <c r="A55" s="42" t="s">
        <v>95</v>
      </c>
      <c r="B55" s="43">
        <v>44</v>
      </c>
      <c r="C55" s="44">
        <v>109</v>
      </c>
      <c r="D55" s="45">
        <v>470.6</v>
      </c>
      <c r="E55" s="45">
        <v>404.3</v>
      </c>
      <c r="F55" s="45">
        <v>473.3</v>
      </c>
      <c r="G55" s="45">
        <v>538</v>
      </c>
      <c r="H55" s="45">
        <v>543.6</v>
      </c>
      <c r="I55" s="45">
        <v>558.9</v>
      </c>
      <c r="J55" s="46">
        <v>4317.43</v>
      </c>
      <c r="K55" s="46">
        <v>3709.17</v>
      </c>
      <c r="L55" s="46">
        <v>4342.2</v>
      </c>
      <c r="M55" s="46">
        <v>4935.78</v>
      </c>
      <c r="N55" s="46">
        <v>4987.16</v>
      </c>
      <c r="O55" s="46">
        <v>5127.5200000000004</v>
      </c>
      <c r="P55" s="44">
        <v>30</v>
      </c>
      <c r="Q55" s="45">
        <v>172.9</v>
      </c>
      <c r="R55" s="46">
        <v>5763.33</v>
      </c>
    </row>
    <row r="56" spans="1:18" x14ac:dyDescent="0.25">
      <c r="A56" s="42" t="s">
        <v>72</v>
      </c>
      <c r="B56" s="43">
        <v>45</v>
      </c>
      <c r="C56" s="44">
        <v>906</v>
      </c>
      <c r="D56" s="45">
        <v>6256.4</v>
      </c>
      <c r="E56" s="45">
        <v>5377.2</v>
      </c>
      <c r="F56" s="45">
        <v>6256.5</v>
      </c>
      <c r="G56" s="45">
        <v>6823.9</v>
      </c>
      <c r="H56" s="45">
        <v>7599.3</v>
      </c>
      <c r="I56" s="45">
        <v>7616.1</v>
      </c>
      <c r="J56" s="46">
        <v>6905.52</v>
      </c>
      <c r="K56" s="46">
        <v>5935.1</v>
      </c>
      <c r="L56" s="46">
        <v>6905.63</v>
      </c>
      <c r="M56" s="46">
        <v>7531.9</v>
      </c>
      <c r="N56" s="46">
        <v>8387.75</v>
      </c>
      <c r="O56" s="46">
        <v>8406.2900000000009</v>
      </c>
      <c r="P56" s="44">
        <v>165</v>
      </c>
      <c r="Q56" s="45">
        <v>1542.4</v>
      </c>
      <c r="R56" s="46">
        <v>9347.8799999999992</v>
      </c>
    </row>
    <row r="57" spans="1:18" ht="21" x14ac:dyDescent="0.25">
      <c r="A57" s="42" t="s">
        <v>96</v>
      </c>
      <c r="B57" s="43">
        <v>46</v>
      </c>
      <c r="C57" s="44">
        <v>9071</v>
      </c>
      <c r="D57" s="45">
        <v>28713.200000000001</v>
      </c>
      <c r="E57" s="45">
        <v>21845.200000000001</v>
      </c>
      <c r="F57" s="45">
        <v>30309.200000000001</v>
      </c>
      <c r="G57" s="45">
        <v>30324.1</v>
      </c>
      <c r="H57" s="45">
        <v>30326.6</v>
      </c>
      <c r="I57" s="45">
        <v>33134.300000000003</v>
      </c>
      <c r="J57" s="46">
        <v>3165.38</v>
      </c>
      <c r="K57" s="46">
        <v>2408.25</v>
      </c>
      <c r="L57" s="46">
        <v>3341.33</v>
      </c>
      <c r="M57" s="46">
        <v>3342.97</v>
      </c>
      <c r="N57" s="46">
        <v>3343.25</v>
      </c>
      <c r="O57" s="46">
        <v>3652.77</v>
      </c>
      <c r="P57" s="44">
        <v>100</v>
      </c>
      <c r="Q57" s="45">
        <v>322.60000000000002</v>
      </c>
      <c r="R57" s="46">
        <v>3226</v>
      </c>
    </row>
    <row r="58" spans="1:18" x14ac:dyDescent="0.25">
      <c r="A58" s="42" t="s">
        <v>97</v>
      </c>
      <c r="B58" s="43">
        <v>461</v>
      </c>
      <c r="C58" s="44">
        <v>55</v>
      </c>
      <c r="D58" s="45">
        <v>241.3</v>
      </c>
      <c r="E58" s="45">
        <v>235.1</v>
      </c>
      <c r="F58" s="45">
        <v>248.9</v>
      </c>
      <c r="G58" s="45">
        <v>248.9</v>
      </c>
      <c r="H58" s="45">
        <v>248.9</v>
      </c>
      <c r="I58" s="45">
        <v>256.2</v>
      </c>
      <c r="J58" s="46">
        <v>4387.2700000000004</v>
      </c>
      <c r="K58" s="46">
        <v>4274.55</v>
      </c>
      <c r="L58" s="46">
        <v>4525.45</v>
      </c>
      <c r="M58" s="46">
        <v>4525.45</v>
      </c>
      <c r="N58" s="46">
        <v>4525.45</v>
      </c>
      <c r="O58" s="46">
        <v>4658.18</v>
      </c>
      <c r="P58" s="44">
        <v>1</v>
      </c>
      <c r="Q58" s="45">
        <v>2.5</v>
      </c>
      <c r="R58" s="46">
        <v>2500</v>
      </c>
    </row>
    <row r="59" spans="1:18" ht="21" x14ac:dyDescent="0.25">
      <c r="A59" s="42" t="s">
        <v>71</v>
      </c>
      <c r="B59" s="43">
        <v>47</v>
      </c>
      <c r="C59" s="44">
        <v>856</v>
      </c>
      <c r="D59" s="45">
        <v>1878.5</v>
      </c>
      <c r="E59" s="45">
        <v>1701.7</v>
      </c>
      <c r="F59" s="45">
        <v>2295.9</v>
      </c>
      <c r="G59" s="45">
        <v>2296</v>
      </c>
      <c r="H59" s="45">
        <v>2300.8000000000002</v>
      </c>
      <c r="I59" s="45">
        <v>2615.4</v>
      </c>
      <c r="J59" s="46">
        <v>2194.5100000000002</v>
      </c>
      <c r="K59" s="46">
        <v>1987.97</v>
      </c>
      <c r="L59" s="46">
        <v>2682.13</v>
      </c>
      <c r="M59" s="46">
        <v>2682.24</v>
      </c>
      <c r="N59" s="46">
        <v>2687.85</v>
      </c>
      <c r="O59" s="46">
        <v>3055.37</v>
      </c>
      <c r="P59" s="44">
        <v>95</v>
      </c>
      <c r="Q59" s="45">
        <v>309.2</v>
      </c>
      <c r="R59" s="46">
        <v>3254.74</v>
      </c>
    </row>
    <row r="60" spans="1:18" x14ac:dyDescent="0.25">
      <c r="A60" s="42" t="s">
        <v>72</v>
      </c>
      <c r="B60" s="43">
        <v>48</v>
      </c>
      <c r="C60" s="44">
        <v>47</v>
      </c>
      <c r="D60" s="45">
        <v>122</v>
      </c>
      <c r="E60" s="45">
        <v>112.5</v>
      </c>
      <c r="F60" s="45">
        <v>169</v>
      </c>
      <c r="G60" s="45">
        <v>169</v>
      </c>
      <c r="H60" s="45">
        <v>185.3</v>
      </c>
      <c r="I60" s="45">
        <v>192</v>
      </c>
      <c r="J60" s="46">
        <v>2595.7399999999998</v>
      </c>
      <c r="K60" s="46">
        <v>2393.62</v>
      </c>
      <c r="L60" s="46">
        <v>3595.74</v>
      </c>
      <c r="M60" s="46">
        <v>3595.74</v>
      </c>
      <c r="N60" s="46">
        <v>3942.55</v>
      </c>
      <c r="O60" s="46">
        <v>4085.11</v>
      </c>
      <c r="P60" s="44">
        <v>1</v>
      </c>
      <c r="Q60" s="45">
        <v>2.5</v>
      </c>
      <c r="R60" s="46">
        <v>2500</v>
      </c>
    </row>
    <row r="61" spans="1:18" x14ac:dyDescent="0.25">
      <c r="A61" s="42" t="s">
        <v>98</v>
      </c>
      <c r="B61" s="43">
        <v>49</v>
      </c>
      <c r="C61" s="44">
        <v>19</v>
      </c>
      <c r="D61" s="45">
        <v>143.80000000000001</v>
      </c>
      <c r="E61" s="45">
        <v>128.30000000000001</v>
      </c>
      <c r="F61" s="45">
        <v>144.9</v>
      </c>
      <c r="G61" s="45">
        <v>144.9</v>
      </c>
      <c r="H61" s="45">
        <v>168.2</v>
      </c>
      <c r="I61" s="45">
        <v>163.80000000000001</v>
      </c>
      <c r="J61" s="46">
        <v>7568.42</v>
      </c>
      <c r="K61" s="46">
        <v>6752.63</v>
      </c>
      <c r="L61" s="46">
        <v>7626.32</v>
      </c>
      <c r="M61" s="46">
        <v>7626.32</v>
      </c>
      <c r="N61" s="46">
        <v>8852.6299999999992</v>
      </c>
      <c r="O61" s="46">
        <v>8621.0499999999993</v>
      </c>
      <c r="P61" s="44">
        <v>0</v>
      </c>
      <c r="Q61" s="45">
        <v>0</v>
      </c>
      <c r="R61" s="46">
        <v>0</v>
      </c>
    </row>
    <row r="62" spans="1:18" ht="21" x14ac:dyDescent="0.25">
      <c r="A62" s="42" t="s">
        <v>71</v>
      </c>
      <c r="B62" s="43">
        <v>50</v>
      </c>
      <c r="C62" s="44">
        <v>1</v>
      </c>
      <c r="D62" s="45">
        <v>7.6</v>
      </c>
      <c r="E62" s="45">
        <v>7.6</v>
      </c>
      <c r="F62" s="45">
        <v>7.6</v>
      </c>
      <c r="G62" s="45">
        <v>7.6</v>
      </c>
      <c r="H62" s="45">
        <v>7.6</v>
      </c>
      <c r="I62" s="45">
        <v>7.6</v>
      </c>
      <c r="J62" s="46">
        <v>7600</v>
      </c>
      <c r="K62" s="46">
        <v>7600</v>
      </c>
      <c r="L62" s="46">
        <v>7600</v>
      </c>
      <c r="M62" s="46">
        <v>7600</v>
      </c>
      <c r="N62" s="46">
        <v>7600</v>
      </c>
      <c r="O62" s="46">
        <v>7600</v>
      </c>
      <c r="P62" s="44">
        <v>0</v>
      </c>
      <c r="Q62" s="45">
        <v>0</v>
      </c>
      <c r="R62" s="46">
        <v>0</v>
      </c>
    </row>
    <row r="63" spans="1:18" x14ac:dyDescent="0.25">
      <c r="A63" s="42" t="s">
        <v>72</v>
      </c>
      <c r="B63" s="43">
        <v>51</v>
      </c>
      <c r="C63" s="44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4">
        <v>0</v>
      </c>
      <c r="Q63" s="45">
        <v>0</v>
      </c>
      <c r="R63" s="46">
        <v>0</v>
      </c>
    </row>
    <row r="64" spans="1:18" x14ac:dyDescent="0.25">
      <c r="A64" s="42" t="s">
        <v>99</v>
      </c>
      <c r="B64" s="43">
        <v>52</v>
      </c>
      <c r="C64" s="44">
        <v>54</v>
      </c>
      <c r="D64" s="45">
        <v>325.7</v>
      </c>
      <c r="E64" s="45">
        <v>288.2</v>
      </c>
      <c r="F64" s="45">
        <v>325.7</v>
      </c>
      <c r="G64" s="45">
        <v>325.7</v>
      </c>
      <c r="H64" s="45">
        <v>337.7</v>
      </c>
      <c r="I64" s="45">
        <v>345.4</v>
      </c>
      <c r="J64" s="46">
        <v>6031.48</v>
      </c>
      <c r="K64" s="46">
        <v>5337.04</v>
      </c>
      <c r="L64" s="46">
        <v>6031.48</v>
      </c>
      <c r="M64" s="46">
        <v>6031.48</v>
      </c>
      <c r="N64" s="46">
        <v>6253.7</v>
      </c>
      <c r="O64" s="46">
        <v>6396.3</v>
      </c>
      <c r="P64" s="44">
        <v>0</v>
      </c>
      <c r="Q64" s="45">
        <v>0</v>
      </c>
      <c r="R64" s="46">
        <v>0</v>
      </c>
    </row>
    <row r="65" spans="1:18" ht="21" x14ac:dyDescent="0.25">
      <c r="A65" s="42" t="s">
        <v>71</v>
      </c>
      <c r="B65" s="43">
        <v>53</v>
      </c>
      <c r="C65" s="44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4">
        <v>0</v>
      </c>
      <c r="Q65" s="45">
        <v>0</v>
      </c>
      <c r="R65" s="46">
        <v>0</v>
      </c>
    </row>
    <row r="66" spans="1:18" x14ac:dyDescent="0.25">
      <c r="A66" s="42" t="s">
        <v>72</v>
      </c>
      <c r="B66" s="43">
        <v>54</v>
      </c>
      <c r="C66" s="44">
        <v>1</v>
      </c>
      <c r="D66" s="45">
        <v>6.3</v>
      </c>
      <c r="E66" s="45">
        <v>6</v>
      </c>
      <c r="F66" s="45">
        <v>6.3</v>
      </c>
      <c r="G66" s="45">
        <v>6.3</v>
      </c>
      <c r="H66" s="45">
        <v>6.3</v>
      </c>
      <c r="I66" s="45">
        <v>6.3</v>
      </c>
      <c r="J66" s="46">
        <v>6300</v>
      </c>
      <c r="K66" s="46">
        <v>6000</v>
      </c>
      <c r="L66" s="46">
        <v>6300</v>
      </c>
      <c r="M66" s="46">
        <v>6300</v>
      </c>
      <c r="N66" s="46">
        <v>6300</v>
      </c>
      <c r="O66" s="46">
        <v>6300</v>
      </c>
      <c r="P66" s="44">
        <v>0</v>
      </c>
      <c r="Q66" s="45">
        <v>0</v>
      </c>
      <c r="R66" s="46">
        <v>0</v>
      </c>
    </row>
    <row r="67" spans="1:18" ht="21" x14ac:dyDescent="0.25">
      <c r="A67" s="42" t="s">
        <v>100</v>
      </c>
      <c r="B67" s="43">
        <v>55</v>
      </c>
      <c r="C67" s="44">
        <v>1396</v>
      </c>
      <c r="D67" s="45">
        <v>11054.1</v>
      </c>
      <c r="E67" s="45">
        <v>10329.799999999999</v>
      </c>
      <c r="F67" s="45">
        <v>11062.3</v>
      </c>
      <c r="G67" s="45">
        <v>11062.7</v>
      </c>
      <c r="H67" s="45">
        <v>11062.7</v>
      </c>
      <c r="I67" s="45">
        <v>11275.1</v>
      </c>
      <c r="J67" s="46">
        <v>7918.41</v>
      </c>
      <c r="K67" s="46">
        <v>7399.57</v>
      </c>
      <c r="L67" s="46">
        <v>7924.28</v>
      </c>
      <c r="M67" s="46">
        <v>7924.57</v>
      </c>
      <c r="N67" s="46">
        <v>7924.57</v>
      </c>
      <c r="O67" s="46">
        <v>8076.72</v>
      </c>
      <c r="P67" s="44">
        <v>0</v>
      </c>
      <c r="Q67" s="45">
        <v>0</v>
      </c>
      <c r="R67" s="46">
        <v>0</v>
      </c>
    </row>
    <row r="68" spans="1:18" ht="21" x14ac:dyDescent="0.25">
      <c r="A68" s="42" t="s">
        <v>71</v>
      </c>
      <c r="B68" s="43">
        <v>56</v>
      </c>
      <c r="C68" s="44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4">
        <v>0</v>
      </c>
      <c r="Q68" s="45">
        <v>0</v>
      </c>
      <c r="R68" s="46">
        <v>0</v>
      </c>
    </row>
    <row r="69" spans="1:18" x14ac:dyDescent="0.25">
      <c r="A69" s="42" t="s">
        <v>72</v>
      </c>
      <c r="B69" s="43">
        <v>57</v>
      </c>
      <c r="C69" s="44">
        <v>1</v>
      </c>
      <c r="D69" s="45">
        <v>1.7</v>
      </c>
      <c r="E69" s="45">
        <v>1.7</v>
      </c>
      <c r="F69" s="45">
        <v>1.9</v>
      </c>
      <c r="G69" s="45">
        <v>1.9</v>
      </c>
      <c r="H69" s="45">
        <v>1.9</v>
      </c>
      <c r="I69" s="45">
        <v>2.1</v>
      </c>
      <c r="J69" s="46">
        <v>1700</v>
      </c>
      <c r="K69" s="46">
        <v>1700</v>
      </c>
      <c r="L69" s="46">
        <v>1900</v>
      </c>
      <c r="M69" s="46">
        <v>1900</v>
      </c>
      <c r="N69" s="46">
        <v>1900</v>
      </c>
      <c r="O69" s="46">
        <v>2093</v>
      </c>
      <c r="P69" s="44">
        <v>0</v>
      </c>
      <c r="Q69" s="45">
        <v>0</v>
      </c>
      <c r="R69" s="46">
        <v>0</v>
      </c>
    </row>
    <row r="70" spans="1:18" ht="31.5" x14ac:dyDescent="0.25">
      <c r="A70" s="42" t="s">
        <v>101</v>
      </c>
      <c r="B70" s="43">
        <v>58</v>
      </c>
      <c r="C70" s="44">
        <v>132468</v>
      </c>
      <c r="D70" s="45">
        <v>757384.1</v>
      </c>
      <c r="E70" s="45">
        <v>653502.6</v>
      </c>
      <c r="F70" s="45">
        <v>762543.1</v>
      </c>
      <c r="G70" s="45">
        <v>763217</v>
      </c>
      <c r="H70" s="45">
        <v>843709.3</v>
      </c>
      <c r="I70" s="45">
        <v>848868.9</v>
      </c>
      <c r="J70" s="46">
        <v>5717.49</v>
      </c>
      <c r="K70" s="46">
        <v>4933.29</v>
      </c>
      <c r="L70" s="46">
        <v>5756.43</v>
      </c>
      <c r="M70" s="46">
        <v>5761.52</v>
      </c>
      <c r="N70" s="46">
        <v>6369.16</v>
      </c>
      <c r="O70" s="46">
        <v>6408.11</v>
      </c>
      <c r="P70" s="44">
        <v>1554</v>
      </c>
      <c r="Q70" s="45">
        <v>9325.2000000000007</v>
      </c>
      <c r="R70" s="46">
        <v>6000.77</v>
      </c>
    </row>
    <row r="71" spans="1:18" x14ac:dyDescent="0.25">
      <c r="A71" s="42" t="s">
        <v>102</v>
      </c>
      <c r="B71" s="43">
        <v>59</v>
      </c>
      <c r="C71" s="44">
        <v>1889</v>
      </c>
      <c r="D71" s="45">
        <v>7851.3</v>
      </c>
      <c r="E71" s="45">
        <v>7437.1</v>
      </c>
      <c r="F71" s="45">
        <v>8166.9</v>
      </c>
      <c r="G71" s="45">
        <v>8191.5</v>
      </c>
      <c r="H71" s="45">
        <v>8517.7999999999993</v>
      </c>
      <c r="I71" s="45">
        <v>8931.7000000000007</v>
      </c>
      <c r="J71" s="46">
        <v>4156.33</v>
      </c>
      <c r="K71" s="46">
        <v>3937.06</v>
      </c>
      <c r="L71" s="46">
        <v>4323.3999999999996</v>
      </c>
      <c r="M71" s="46">
        <v>4336.42</v>
      </c>
      <c r="N71" s="46">
        <v>4509.16</v>
      </c>
      <c r="O71" s="46">
        <v>4728.2700000000004</v>
      </c>
      <c r="P71" s="44">
        <v>217</v>
      </c>
      <c r="Q71" s="45">
        <v>1035.3</v>
      </c>
      <c r="R71" s="46">
        <v>4770.97</v>
      </c>
    </row>
    <row r="72" spans="1:18" x14ac:dyDescent="0.25">
      <c r="A72" s="42" t="s">
        <v>103</v>
      </c>
      <c r="B72" s="43">
        <v>60</v>
      </c>
      <c r="C72" s="44">
        <v>5952</v>
      </c>
      <c r="D72" s="45">
        <v>21811.9</v>
      </c>
      <c r="E72" s="45">
        <v>20369.7</v>
      </c>
      <c r="F72" s="45">
        <v>22561.200000000001</v>
      </c>
      <c r="G72" s="45">
        <v>22593.1</v>
      </c>
      <c r="H72" s="45">
        <v>22957</v>
      </c>
      <c r="I72" s="45">
        <v>24068.5</v>
      </c>
      <c r="J72" s="46">
        <v>3664.63</v>
      </c>
      <c r="K72" s="46">
        <v>3422.33</v>
      </c>
      <c r="L72" s="46">
        <v>3790.52</v>
      </c>
      <c r="M72" s="46">
        <v>3795.88</v>
      </c>
      <c r="N72" s="46">
        <v>3857.02</v>
      </c>
      <c r="O72" s="46">
        <v>4043.77</v>
      </c>
      <c r="P72" s="44">
        <v>155</v>
      </c>
      <c r="Q72" s="45">
        <v>686.2</v>
      </c>
      <c r="R72" s="46">
        <v>4427.1000000000004</v>
      </c>
    </row>
    <row r="73" spans="1:18" x14ac:dyDescent="0.25">
      <c r="A73" s="42" t="s">
        <v>104</v>
      </c>
      <c r="B73" s="43">
        <v>61</v>
      </c>
      <c r="C73" s="44">
        <v>132727</v>
      </c>
      <c r="D73" s="45">
        <v>521113.59999999998</v>
      </c>
      <c r="E73" s="45">
        <v>436351.6</v>
      </c>
      <c r="F73" s="45">
        <v>530779.1</v>
      </c>
      <c r="G73" s="45">
        <v>530907.80000000005</v>
      </c>
      <c r="H73" s="45">
        <v>532314.6</v>
      </c>
      <c r="I73" s="45">
        <v>549213.4</v>
      </c>
      <c r="J73" s="46">
        <v>3926.21</v>
      </c>
      <c r="K73" s="46">
        <v>3287.59</v>
      </c>
      <c r="L73" s="46">
        <v>3999.03</v>
      </c>
      <c r="M73" s="46">
        <v>4000</v>
      </c>
      <c r="N73" s="46">
        <v>4010.6</v>
      </c>
      <c r="O73" s="46">
        <v>4137.92</v>
      </c>
      <c r="P73" s="44">
        <v>3087</v>
      </c>
      <c r="Q73" s="45">
        <v>15437.5</v>
      </c>
      <c r="R73" s="46">
        <v>5000.8100000000004</v>
      </c>
    </row>
    <row r="74" spans="1:18" x14ac:dyDescent="0.25">
      <c r="A74" s="42" t="s">
        <v>105</v>
      </c>
      <c r="B74" s="43">
        <v>62</v>
      </c>
      <c r="C74" s="44">
        <v>128034</v>
      </c>
      <c r="D74" s="45">
        <v>574685.6</v>
      </c>
      <c r="E74" s="45">
        <v>488163.7</v>
      </c>
      <c r="F74" s="45">
        <v>576809.1</v>
      </c>
      <c r="G74" s="45">
        <v>576898.6</v>
      </c>
      <c r="H74" s="45">
        <v>577951.6</v>
      </c>
      <c r="I74" s="45">
        <v>621571.19999999995</v>
      </c>
      <c r="J74" s="46">
        <v>4488.54</v>
      </c>
      <c r="K74" s="46">
        <v>3812.77</v>
      </c>
      <c r="L74" s="46">
        <v>4505.12</v>
      </c>
      <c r="M74" s="46">
        <v>4505.82</v>
      </c>
      <c r="N74" s="46">
        <v>4514.05</v>
      </c>
      <c r="O74" s="46">
        <v>4854.74</v>
      </c>
      <c r="P74" s="44">
        <v>15</v>
      </c>
      <c r="Q74" s="45">
        <v>44.7</v>
      </c>
      <c r="R74" s="46">
        <v>2980</v>
      </c>
    </row>
    <row r="75" spans="1:18" x14ac:dyDescent="0.25">
      <c r="A75" s="42" t="s">
        <v>106</v>
      </c>
      <c r="B75" s="43">
        <v>63</v>
      </c>
      <c r="C75" s="44">
        <v>57831</v>
      </c>
      <c r="D75" s="45">
        <v>281160</v>
      </c>
      <c r="E75" s="45">
        <v>234264.1</v>
      </c>
      <c r="F75" s="45">
        <v>281355.2</v>
      </c>
      <c r="G75" s="45">
        <v>282214</v>
      </c>
      <c r="H75" s="45">
        <v>283778.7</v>
      </c>
      <c r="I75" s="45">
        <v>315174.7</v>
      </c>
      <c r="J75" s="46">
        <v>4861.75</v>
      </c>
      <c r="K75" s="46">
        <v>4050.84</v>
      </c>
      <c r="L75" s="46">
        <v>4865.13</v>
      </c>
      <c r="M75" s="46">
        <v>4879.9799999999996</v>
      </c>
      <c r="N75" s="46">
        <v>4907.03</v>
      </c>
      <c r="O75" s="46">
        <v>5449.93</v>
      </c>
      <c r="P75" s="44">
        <v>2</v>
      </c>
      <c r="Q75" s="45">
        <v>6.9</v>
      </c>
      <c r="R75" s="46">
        <v>3450</v>
      </c>
    </row>
    <row r="76" spans="1:18" x14ac:dyDescent="0.25">
      <c r="A76" s="42" t="s">
        <v>74</v>
      </c>
      <c r="B76" s="43">
        <v>64</v>
      </c>
      <c r="C76" s="44">
        <v>26883</v>
      </c>
      <c r="D76" s="45">
        <v>261603.1</v>
      </c>
      <c r="E76" s="45">
        <v>234135.5</v>
      </c>
      <c r="F76" s="45">
        <v>261717.2</v>
      </c>
      <c r="G76" s="45">
        <v>262012.2</v>
      </c>
      <c r="H76" s="45">
        <v>368960.3</v>
      </c>
      <c r="I76" s="45">
        <v>350712.6</v>
      </c>
      <c r="J76" s="46">
        <v>9731.17</v>
      </c>
      <c r="K76" s="46">
        <v>8709.43</v>
      </c>
      <c r="L76" s="46">
        <v>9735.42</v>
      </c>
      <c r="M76" s="46">
        <v>9746.39</v>
      </c>
      <c r="N76" s="46">
        <v>13724.67</v>
      </c>
      <c r="O76" s="46">
        <v>13045.89</v>
      </c>
      <c r="P76" s="44">
        <v>1091</v>
      </c>
      <c r="Q76" s="45">
        <v>14993.5</v>
      </c>
      <c r="R76" s="46">
        <v>13742.9</v>
      </c>
    </row>
    <row r="77" spans="1:18" x14ac:dyDescent="0.25">
      <c r="A77" s="42" t="s">
        <v>107</v>
      </c>
      <c r="B77" s="43">
        <v>65</v>
      </c>
      <c r="C77" s="44">
        <v>44258</v>
      </c>
      <c r="D77" s="45">
        <v>367255.4</v>
      </c>
      <c r="E77" s="45">
        <v>331062.5</v>
      </c>
      <c r="F77" s="45">
        <v>368336.9</v>
      </c>
      <c r="G77" s="45">
        <v>368849.2</v>
      </c>
      <c r="H77" s="45">
        <v>444125.1</v>
      </c>
      <c r="I77" s="45">
        <v>424469.5</v>
      </c>
      <c r="J77" s="46">
        <v>8298.06</v>
      </c>
      <c r="K77" s="46">
        <v>7480.29</v>
      </c>
      <c r="L77" s="46">
        <v>8322.49</v>
      </c>
      <c r="M77" s="46">
        <v>8334.07</v>
      </c>
      <c r="N77" s="46">
        <v>10034.91</v>
      </c>
      <c r="O77" s="46">
        <v>9590.7999999999993</v>
      </c>
      <c r="P77" s="44">
        <v>1399</v>
      </c>
      <c r="Q77" s="45">
        <v>8127.5</v>
      </c>
      <c r="R77" s="46">
        <v>5809.51</v>
      </c>
    </row>
    <row r="78" spans="1:18" x14ac:dyDescent="0.25">
      <c r="A78" s="42" t="s">
        <v>108</v>
      </c>
      <c r="B78" s="43">
        <v>66</v>
      </c>
      <c r="C78" s="44">
        <v>56884</v>
      </c>
      <c r="D78" s="45">
        <v>462533.3</v>
      </c>
      <c r="E78" s="45">
        <v>412912.2</v>
      </c>
      <c r="F78" s="45">
        <v>465172.3</v>
      </c>
      <c r="G78" s="45">
        <v>465323.1</v>
      </c>
      <c r="H78" s="45">
        <v>536567.6</v>
      </c>
      <c r="I78" s="45">
        <v>511210.7</v>
      </c>
      <c r="J78" s="46">
        <v>8131.17</v>
      </c>
      <c r="K78" s="46">
        <v>7258.85</v>
      </c>
      <c r="L78" s="46">
        <v>8177.56</v>
      </c>
      <c r="M78" s="46">
        <v>8180.21</v>
      </c>
      <c r="N78" s="46">
        <v>9432.66</v>
      </c>
      <c r="O78" s="46">
        <v>8986.9</v>
      </c>
      <c r="P78" s="44">
        <v>74</v>
      </c>
      <c r="Q78" s="45">
        <v>210.3</v>
      </c>
      <c r="R78" s="46">
        <v>2841.89</v>
      </c>
    </row>
    <row r="79" spans="1:18" x14ac:dyDescent="0.25">
      <c r="A79" s="42" t="s">
        <v>109</v>
      </c>
      <c r="B79" s="43">
        <v>67</v>
      </c>
      <c r="C79" s="44">
        <v>71743</v>
      </c>
      <c r="D79" s="45">
        <v>659484.6</v>
      </c>
      <c r="E79" s="45">
        <v>589394.19999999995</v>
      </c>
      <c r="F79" s="45">
        <v>660552.69999999995</v>
      </c>
      <c r="G79" s="45">
        <v>660689.1</v>
      </c>
      <c r="H79" s="45">
        <v>721134</v>
      </c>
      <c r="I79" s="45">
        <v>700727.4</v>
      </c>
      <c r="J79" s="46">
        <v>9192.32</v>
      </c>
      <c r="K79" s="46">
        <v>8215.35</v>
      </c>
      <c r="L79" s="46">
        <v>9207.2099999999991</v>
      </c>
      <c r="M79" s="46">
        <v>9209.11</v>
      </c>
      <c r="N79" s="46">
        <v>10051.629999999999</v>
      </c>
      <c r="O79" s="46">
        <v>9767.19</v>
      </c>
      <c r="P79" s="44">
        <v>4</v>
      </c>
      <c r="Q79" s="45">
        <v>17.100000000000001</v>
      </c>
      <c r="R79" s="46">
        <v>4275</v>
      </c>
    </row>
    <row r="80" spans="1:18" x14ac:dyDescent="0.25">
      <c r="A80" s="42" t="s">
        <v>110</v>
      </c>
      <c r="B80" s="43">
        <v>68</v>
      </c>
      <c r="C80" s="44">
        <v>23762</v>
      </c>
      <c r="D80" s="45">
        <v>258649.60000000001</v>
      </c>
      <c r="E80" s="45">
        <v>226796.1</v>
      </c>
      <c r="F80" s="45">
        <v>258682.6</v>
      </c>
      <c r="G80" s="45">
        <v>259004.1</v>
      </c>
      <c r="H80" s="45">
        <v>269600.8</v>
      </c>
      <c r="I80" s="45">
        <v>263280.09999999998</v>
      </c>
      <c r="J80" s="46">
        <v>10885.01</v>
      </c>
      <c r="K80" s="46">
        <v>9544.49</v>
      </c>
      <c r="L80" s="46">
        <v>10886.4</v>
      </c>
      <c r="M80" s="46">
        <v>10899.93</v>
      </c>
      <c r="N80" s="46">
        <v>11345.88</v>
      </c>
      <c r="O80" s="46">
        <v>11079.88</v>
      </c>
      <c r="P80" s="44">
        <v>2</v>
      </c>
      <c r="Q80" s="45">
        <v>6.2</v>
      </c>
      <c r="R80" s="46">
        <v>3100</v>
      </c>
    </row>
    <row r="81" spans="1:18" ht="84" x14ac:dyDescent="0.25">
      <c r="A81" s="42" t="s">
        <v>111</v>
      </c>
      <c r="B81" s="43">
        <v>69</v>
      </c>
      <c r="C81" s="44">
        <v>499342</v>
      </c>
      <c r="D81" s="45">
        <v>3283673.2</v>
      </c>
      <c r="E81" s="45">
        <v>2869585</v>
      </c>
      <c r="F81" s="45">
        <v>3286800.7</v>
      </c>
      <c r="G81" s="45">
        <v>3288414.4</v>
      </c>
      <c r="H81" s="45">
        <v>3612527.6</v>
      </c>
      <c r="I81" s="45">
        <v>3602909.7</v>
      </c>
      <c r="J81" s="46">
        <v>6576</v>
      </c>
      <c r="K81" s="46">
        <v>5746.73</v>
      </c>
      <c r="L81" s="46">
        <v>6582.26</v>
      </c>
      <c r="M81" s="46">
        <v>6585.5</v>
      </c>
      <c r="N81" s="46">
        <v>7234.58</v>
      </c>
      <c r="O81" s="46">
        <v>7215.31</v>
      </c>
      <c r="P81" s="44">
        <v>4314</v>
      </c>
      <c r="Q81" s="45">
        <v>33794.300000000003</v>
      </c>
      <c r="R81" s="46">
        <v>7833.63</v>
      </c>
    </row>
    <row r="82" spans="1:18" ht="21" x14ac:dyDescent="0.25">
      <c r="A82" s="42" t="s">
        <v>112</v>
      </c>
      <c r="B82" s="43">
        <v>70</v>
      </c>
      <c r="C82" s="44">
        <v>110816</v>
      </c>
      <c r="D82" s="45">
        <v>483496.1</v>
      </c>
      <c r="E82" s="45">
        <v>434494.4</v>
      </c>
      <c r="F82" s="45">
        <v>485631.3</v>
      </c>
      <c r="G82" s="45">
        <v>486053.1</v>
      </c>
      <c r="H82" s="45">
        <v>517548.6</v>
      </c>
      <c r="I82" s="45">
        <v>536055.69999999995</v>
      </c>
      <c r="J82" s="46">
        <v>4363.05</v>
      </c>
      <c r="K82" s="46">
        <v>3920.86</v>
      </c>
      <c r="L82" s="46">
        <v>4382.32</v>
      </c>
      <c r="M82" s="46">
        <v>4386.13</v>
      </c>
      <c r="N82" s="46">
        <v>4670.34</v>
      </c>
      <c r="O82" s="46">
        <v>4837.3500000000004</v>
      </c>
      <c r="P82" s="44">
        <v>2647</v>
      </c>
      <c r="Q82" s="45">
        <v>18267.900000000001</v>
      </c>
      <c r="R82" s="46">
        <v>6901.36</v>
      </c>
    </row>
    <row r="83" spans="1:18" x14ac:dyDescent="0.25">
      <c r="A83" s="42" t="s">
        <v>113</v>
      </c>
      <c r="B83" s="43">
        <v>71</v>
      </c>
      <c r="C83" s="44">
        <v>16604</v>
      </c>
      <c r="D83" s="45">
        <v>82922.899999999994</v>
      </c>
      <c r="E83" s="45">
        <v>73081</v>
      </c>
      <c r="F83" s="45">
        <v>83069.8</v>
      </c>
      <c r="G83" s="45">
        <v>83085.5</v>
      </c>
      <c r="H83" s="45">
        <v>89978.3</v>
      </c>
      <c r="I83" s="45">
        <v>92040</v>
      </c>
      <c r="J83" s="46">
        <v>4994.1499999999996</v>
      </c>
      <c r="K83" s="46">
        <v>4401.41</v>
      </c>
      <c r="L83" s="46">
        <v>5003</v>
      </c>
      <c r="M83" s="46">
        <v>5003.9399999999996</v>
      </c>
      <c r="N83" s="46">
        <v>5419.07</v>
      </c>
      <c r="O83" s="46">
        <v>5543.24</v>
      </c>
      <c r="P83" s="44">
        <v>274</v>
      </c>
      <c r="Q83" s="45">
        <v>1902.5</v>
      </c>
      <c r="R83" s="46">
        <v>6943.43</v>
      </c>
    </row>
    <row r="84" spans="1:18" x14ac:dyDescent="0.25">
      <c r="A84" s="42" t="s">
        <v>114</v>
      </c>
      <c r="B84" s="43">
        <v>72</v>
      </c>
      <c r="C84" s="44">
        <v>172316</v>
      </c>
      <c r="D84" s="45">
        <v>924405.3</v>
      </c>
      <c r="E84" s="45">
        <v>799469.3</v>
      </c>
      <c r="F84" s="45">
        <v>925157.6</v>
      </c>
      <c r="G84" s="45">
        <v>925696.7</v>
      </c>
      <c r="H84" s="45">
        <v>1003311</v>
      </c>
      <c r="I84" s="45">
        <v>1029957.7</v>
      </c>
      <c r="J84" s="46">
        <v>5364.59</v>
      </c>
      <c r="K84" s="46">
        <v>4639.55</v>
      </c>
      <c r="L84" s="46">
        <v>5368.96</v>
      </c>
      <c r="M84" s="46">
        <v>5372.09</v>
      </c>
      <c r="N84" s="46">
        <v>5822.51</v>
      </c>
      <c r="O84" s="46">
        <v>5977.14</v>
      </c>
      <c r="P84" s="44">
        <v>1353</v>
      </c>
      <c r="Q84" s="45">
        <v>12911.2</v>
      </c>
      <c r="R84" s="46">
        <v>9542.65</v>
      </c>
    </row>
    <row r="85" spans="1:18" x14ac:dyDescent="0.25">
      <c r="A85" s="42" t="s">
        <v>115</v>
      </c>
      <c r="B85" s="43">
        <v>73</v>
      </c>
      <c r="C85" s="44">
        <v>18395</v>
      </c>
      <c r="D85" s="45">
        <v>110413.5</v>
      </c>
      <c r="E85" s="45">
        <v>97513.4</v>
      </c>
      <c r="F85" s="45">
        <v>110440.3</v>
      </c>
      <c r="G85" s="45">
        <v>110514.2</v>
      </c>
      <c r="H85" s="45">
        <v>120437.1</v>
      </c>
      <c r="I85" s="45">
        <v>122859.8</v>
      </c>
      <c r="J85" s="46">
        <v>6002.36</v>
      </c>
      <c r="K85" s="46">
        <v>5301.08</v>
      </c>
      <c r="L85" s="46">
        <v>6003.82</v>
      </c>
      <c r="M85" s="46">
        <v>6007.84</v>
      </c>
      <c r="N85" s="46">
        <v>6547.27</v>
      </c>
      <c r="O85" s="46">
        <v>6678.98</v>
      </c>
      <c r="P85" s="44">
        <v>7</v>
      </c>
      <c r="Q85" s="45">
        <v>136.30000000000001</v>
      </c>
      <c r="R85" s="46">
        <v>19471.43</v>
      </c>
    </row>
    <row r="86" spans="1:18" x14ac:dyDescent="0.25">
      <c r="A86" s="42" t="s">
        <v>116</v>
      </c>
      <c r="B86" s="43">
        <v>74</v>
      </c>
      <c r="C86" s="44">
        <v>105756</v>
      </c>
      <c r="D86" s="45">
        <v>754467.6</v>
      </c>
      <c r="E86" s="45">
        <v>664519.69999999995</v>
      </c>
      <c r="F86" s="45">
        <v>754531.9</v>
      </c>
      <c r="G86" s="45">
        <v>754943.9</v>
      </c>
      <c r="H86" s="45">
        <v>854939.7</v>
      </c>
      <c r="I86" s="45">
        <v>852559</v>
      </c>
      <c r="J86" s="46">
        <v>7134.04</v>
      </c>
      <c r="K86" s="46">
        <v>6283.52</v>
      </c>
      <c r="L86" s="46">
        <v>7134.65</v>
      </c>
      <c r="M86" s="46">
        <v>7138.54</v>
      </c>
      <c r="N86" s="46">
        <v>8084.08</v>
      </c>
      <c r="O86" s="46">
        <v>8061.57</v>
      </c>
      <c r="P86" s="44">
        <v>31</v>
      </c>
      <c r="Q86" s="45">
        <v>548.20000000000005</v>
      </c>
      <c r="R86" s="46">
        <v>17683.87</v>
      </c>
    </row>
    <row r="87" spans="1:18" x14ac:dyDescent="0.25">
      <c r="A87" s="42" t="s">
        <v>117</v>
      </c>
      <c r="B87" s="43">
        <v>75</v>
      </c>
      <c r="C87" s="44">
        <v>7157</v>
      </c>
      <c r="D87" s="45">
        <v>63105</v>
      </c>
      <c r="E87" s="45">
        <v>55079.199999999997</v>
      </c>
      <c r="F87" s="45">
        <v>63106</v>
      </c>
      <c r="G87" s="45">
        <v>63126.3</v>
      </c>
      <c r="H87" s="45">
        <v>73398.8</v>
      </c>
      <c r="I87" s="45">
        <v>71344.800000000003</v>
      </c>
      <c r="J87" s="46">
        <v>8817.24</v>
      </c>
      <c r="K87" s="46">
        <v>7695.85</v>
      </c>
      <c r="L87" s="46">
        <v>8817.3799999999992</v>
      </c>
      <c r="M87" s="46">
        <v>8820.2199999999993</v>
      </c>
      <c r="N87" s="46">
        <v>10255.530000000001</v>
      </c>
      <c r="O87" s="46">
        <v>9968.5300000000007</v>
      </c>
      <c r="P87" s="44">
        <v>0</v>
      </c>
      <c r="Q87" s="45">
        <v>0</v>
      </c>
      <c r="R87" s="46">
        <v>0</v>
      </c>
    </row>
    <row r="88" spans="1:18" x14ac:dyDescent="0.25">
      <c r="A88" s="42" t="s">
        <v>118</v>
      </c>
      <c r="B88" s="43">
        <v>76</v>
      </c>
      <c r="C88" s="44">
        <v>26220</v>
      </c>
      <c r="D88" s="45">
        <v>262709.5</v>
      </c>
      <c r="E88" s="45">
        <v>227645.5</v>
      </c>
      <c r="F88" s="45">
        <v>262710.40000000002</v>
      </c>
      <c r="G88" s="45">
        <v>262791.09999999998</v>
      </c>
      <c r="H88" s="45">
        <v>306920.7</v>
      </c>
      <c r="I88" s="45">
        <v>294448.59999999998</v>
      </c>
      <c r="J88" s="46">
        <v>10019.43</v>
      </c>
      <c r="K88" s="46">
        <v>8682.1299999999992</v>
      </c>
      <c r="L88" s="46">
        <v>10019.469999999999</v>
      </c>
      <c r="M88" s="46">
        <v>10022.540000000001</v>
      </c>
      <c r="N88" s="46">
        <v>11705.59</v>
      </c>
      <c r="O88" s="46">
        <v>11229.92</v>
      </c>
      <c r="P88" s="44">
        <v>2</v>
      </c>
      <c r="Q88" s="45">
        <v>28.2</v>
      </c>
      <c r="R88" s="46">
        <v>14100</v>
      </c>
    </row>
    <row r="89" spans="1:18" x14ac:dyDescent="0.25">
      <c r="A89" s="42" t="s">
        <v>119</v>
      </c>
      <c r="B89" s="43">
        <v>77</v>
      </c>
      <c r="C89" s="44">
        <v>13182</v>
      </c>
      <c r="D89" s="45">
        <v>160346.29999999999</v>
      </c>
      <c r="E89" s="45">
        <v>138179.5</v>
      </c>
      <c r="F89" s="45">
        <v>160346.29999999999</v>
      </c>
      <c r="G89" s="45">
        <v>160368.1</v>
      </c>
      <c r="H89" s="45">
        <v>183758.4</v>
      </c>
      <c r="I89" s="45">
        <v>173155</v>
      </c>
      <c r="J89" s="46">
        <v>12164.03</v>
      </c>
      <c r="K89" s="46">
        <v>10482.44</v>
      </c>
      <c r="L89" s="46">
        <v>12164.03</v>
      </c>
      <c r="M89" s="46">
        <v>12165.69</v>
      </c>
      <c r="N89" s="46">
        <v>13940.1</v>
      </c>
      <c r="O89" s="46">
        <v>13135.72</v>
      </c>
      <c r="P89" s="44">
        <v>0</v>
      </c>
      <c r="Q89" s="45">
        <v>0</v>
      </c>
      <c r="R89" s="46">
        <v>0</v>
      </c>
    </row>
    <row r="90" spans="1:18" x14ac:dyDescent="0.25">
      <c r="A90" s="42" t="s">
        <v>120</v>
      </c>
      <c r="B90" s="43">
        <v>78</v>
      </c>
      <c r="C90" s="44">
        <v>2629</v>
      </c>
      <c r="D90" s="45">
        <v>34750.400000000001</v>
      </c>
      <c r="E90" s="45">
        <v>29875.599999999999</v>
      </c>
      <c r="F90" s="45">
        <v>34750.400000000001</v>
      </c>
      <c r="G90" s="45">
        <v>34754.6</v>
      </c>
      <c r="H90" s="45">
        <v>39022.5</v>
      </c>
      <c r="I90" s="45">
        <v>36506.1</v>
      </c>
      <c r="J90" s="46">
        <v>13218.11</v>
      </c>
      <c r="K90" s="46">
        <v>11363.86</v>
      </c>
      <c r="L90" s="46">
        <v>13218.11</v>
      </c>
      <c r="M90" s="46">
        <v>13219.7</v>
      </c>
      <c r="N90" s="46">
        <v>14843.1</v>
      </c>
      <c r="O90" s="46">
        <v>13885.93</v>
      </c>
      <c r="P90" s="44">
        <v>0</v>
      </c>
      <c r="Q90" s="45">
        <v>0</v>
      </c>
      <c r="R90" s="46">
        <v>0</v>
      </c>
    </row>
    <row r="91" spans="1:18" x14ac:dyDescent="0.25">
      <c r="A91" s="42" t="s">
        <v>121</v>
      </c>
      <c r="B91" s="43">
        <v>79</v>
      </c>
      <c r="C91" s="44">
        <v>10216</v>
      </c>
      <c r="D91" s="45">
        <v>144370.1</v>
      </c>
      <c r="E91" s="45">
        <v>124320.8</v>
      </c>
      <c r="F91" s="45">
        <v>144370.1</v>
      </c>
      <c r="G91" s="45">
        <v>144375.70000000001</v>
      </c>
      <c r="H91" s="45">
        <v>157116.5</v>
      </c>
      <c r="I91" s="45">
        <v>146543</v>
      </c>
      <c r="J91" s="46">
        <v>14131.76</v>
      </c>
      <c r="K91" s="46">
        <v>12169.22</v>
      </c>
      <c r="L91" s="46">
        <v>14131.76</v>
      </c>
      <c r="M91" s="46">
        <v>14132.31</v>
      </c>
      <c r="N91" s="46">
        <v>15379.45</v>
      </c>
      <c r="O91" s="46">
        <v>14344.46</v>
      </c>
      <c r="P91" s="44">
        <v>0</v>
      </c>
      <c r="Q91" s="45">
        <v>0</v>
      </c>
      <c r="R91" s="46">
        <v>0</v>
      </c>
    </row>
    <row r="92" spans="1:18" ht="21" x14ac:dyDescent="0.25">
      <c r="A92" s="42" t="s">
        <v>122</v>
      </c>
      <c r="B92" s="43">
        <v>80</v>
      </c>
      <c r="C92" s="44">
        <v>5577</v>
      </c>
      <c r="D92" s="45">
        <v>86065</v>
      </c>
      <c r="E92" s="45">
        <v>74154.3</v>
      </c>
      <c r="F92" s="45">
        <v>86065.1</v>
      </c>
      <c r="G92" s="45">
        <v>86072.3</v>
      </c>
      <c r="H92" s="45">
        <v>89183.7</v>
      </c>
      <c r="I92" s="45">
        <v>82889</v>
      </c>
      <c r="J92" s="46">
        <v>15432.13</v>
      </c>
      <c r="K92" s="46">
        <v>13296.45</v>
      </c>
      <c r="L92" s="46">
        <v>15432.15</v>
      </c>
      <c r="M92" s="46">
        <v>15433.44</v>
      </c>
      <c r="N92" s="46">
        <v>15991.34</v>
      </c>
      <c r="O92" s="46">
        <v>14862.65</v>
      </c>
      <c r="P92" s="44">
        <v>0</v>
      </c>
      <c r="Q92" s="45">
        <v>0</v>
      </c>
      <c r="R92" s="46">
        <v>0</v>
      </c>
    </row>
    <row r="93" spans="1:18" x14ac:dyDescent="0.25">
      <c r="A93" s="42" t="s">
        <v>123</v>
      </c>
      <c r="B93" s="43">
        <v>81</v>
      </c>
      <c r="C93" s="44">
        <v>1124</v>
      </c>
      <c r="D93" s="45">
        <v>18179.5</v>
      </c>
      <c r="E93" s="45">
        <v>15705.4</v>
      </c>
      <c r="F93" s="45">
        <v>18179.5</v>
      </c>
      <c r="G93" s="45">
        <v>18184.099999999999</v>
      </c>
      <c r="H93" s="45">
        <v>18374.599999999999</v>
      </c>
      <c r="I93" s="45">
        <v>17088.2</v>
      </c>
      <c r="J93" s="46">
        <v>16173.93</v>
      </c>
      <c r="K93" s="46">
        <v>13972.78</v>
      </c>
      <c r="L93" s="46">
        <v>16173.93</v>
      </c>
      <c r="M93" s="46">
        <v>16178.02</v>
      </c>
      <c r="N93" s="46">
        <v>16347.51</v>
      </c>
      <c r="O93" s="46">
        <v>15203.02</v>
      </c>
      <c r="P93" s="44">
        <v>0</v>
      </c>
      <c r="Q93" s="45">
        <v>0</v>
      </c>
      <c r="R93" s="46">
        <v>0</v>
      </c>
    </row>
    <row r="94" spans="1:18" x14ac:dyDescent="0.25">
      <c r="A94" s="42" t="s">
        <v>124</v>
      </c>
      <c r="B94" s="43">
        <v>82</v>
      </c>
      <c r="C94" s="44">
        <v>4228</v>
      </c>
      <c r="D94" s="45">
        <v>70334</v>
      </c>
      <c r="E94" s="45">
        <v>60702.1</v>
      </c>
      <c r="F94" s="45">
        <v>70334</v>
      </c>
      <c r="G94" s="45">
        <v>70334</v>
      </c>
      <c r="H94" s="45">
        <v>70419.7</v>
      </c>
      <c r="I94" s="45">
        <v>65564.2</v>
      </c>
      <c r="J94" s="46">
        <v>16635.29</v>
      </c>
      <c r="K94" s="46">
        <v>14357.17</v>
      </c>
      <c r="L94" s="46">
        <v>16635.29</v>
      </c>
      <c r="M94" s="46">
        <v>16635.29</v>
      </c>
      <c r="N94" s="46">
        <v>16655.560000000001</v>
      </c>
      <c r="O94" s="46">
        <v>15507.14</v>
      </c>
      <c r="P94" s="44">
        <v>0</v>
      </c>
      <c r="Q94" s="45">
        <v>0</v>
      </c>
      <c r="R94" s="46">
        <v>0</v>
      </c>
    </row>
    <row r="95" spans="1:18" x14ac:dyDescent="0.25">
      <c r="A95" s="42" t="s">
        <v>125</v>
      </c>
      <c r="B95" s="43">
        <v>83</v>
      </c>
      <c r="C95" s="44">
        <v>2050</v>
      </c>
      <c r="D95" s="45">
        <v>35025.5</v>
      </c>
      <c r="E95" s="45">
        <v>29997.1</v>
      </c>
      <c r="F95" s="45">
        <v>35025.5</v>
      </c>
      <c r="G95" s="45">
        <v>35030.5</v>
      </c>
      <c r="H95" s="45">
        <v>35030.6</v>
      </c>
      <c r="I95" s="45">
        <v>32554.2</v>
      </c>
      <c r="J95" s="46">
        <v>17085.61</v>
      </c>
      <c r="K95" s="46">
        <v>14632.73</v>
      </c>
      <c r="L95" s="46">
        <v>17085.61</v>
      </c>
      <c r="M95" s="46">
        <v>17088.05</v>
      </c>
      <c r="N95" s="46">
        <v>17088.099999999999</v>
      </c>
      <c r="O95" s="46">
        <v>15880.1</v>
      </c>
      <c r="P95" s="44">
        <v>0</v>
      </c>
      <c r="Q95" s="45">
        <v>0</v>
      </c>
      <c r="R95" s="46">
        <v>0</v>
      </c>
    </row>
    <row r="96" spans="1:18" x14ac:dyDescent="0.25">
      <c r="A96" s="42" t="s">
        <v>126</v>
      </c>
      <c r="B96" s="43">
        <v>84</v>
      </c>
      <c r="C96" s="44">
        <v>435</v>
      </c>
      <c r="D96" s="45">
        <v>7784.8</v>
      </c>
      <c r="E96" s="45">
        <v>6625.7</v>
      </c>
      <c r="F96" s="45">
        <v>7784.8</v>
      </c>
      <c r="G96" s="45">
        <v>7784.8</v>
      </c>
      <c r="H96" s="45">
        <v>7784.8</v>
      </c>
      <c r="I96" s="45">
        <v>7196.3</v>
      </c>
      <c r="J96" s="46">
        <v>17896.09</v>
      </c>
      <c r="K96" s="46">
        <v>15231.49</v>
      </c>
      <c r="L96" s="46">
        <v>17896.09</v>
      </c>
      <c r="M96" s="46">
        <v>17896.09</v>
      </c>
      <c r="N96" s="46">
        <v>17896.09</v>
      </c>
      <c r="O96" s="46">
        <v>16543.22</v>
      </c>
      <c r="P96" s="44">
        <v>0</v>
      </c>
      <c r="Q96" s="45">
        <v>0</v>
      </c>
      <c r="R96" s="46">
        <v>0</v>
      </c>
    </row>
    <row r="97" spans="1:18" x14ac:dyDescent="0.25">
      <c r="A97" s="42" t="s">
        <v>127</v>
      </c>
      <c r="B97" s="43">
        <v>85</v>
      </c>
      <c r="C97" s="44">
        <v>2637</v>
      </c>
      <c r="D97" s="45">
        <v>45297.7</v>
      </c>
      <c r="E97" s="45">
        <v>38222</v>
      </c>
      <c r="F97" s="45">
        <v>45297.7</v>
      </c>
      <c r="G97" s="45">
        <v>45299.5</v>
      </c>
      <c r="H97" s="45">
        <v>45302.6</v>
      </c>
      <c r="I97" s="45">
        <v>42148.1</v>
      </c>
      <c r="J97" s="46">
        <v>17177.740000000002</v>
      </c>
      <c r="K97" s="46">
        <v>14494.5</v>
      </c>
      <c r="L97" s="46">
        <v>17177.740000000002</v>
      </c>
      <c r="M97" s="46">
        <v>17178.419999999998</v>
      </c>
      <c r="N97" s="46">
        <v>17179.599999999999</v>
      </c>
      <c r="O97" s="46">
        <v>15983.35</v>
      </c>
      <c r="P97" s="44">
        <v>0</v>
      </c>
      <c r="Q97" s="45">
        <v>0</v>
      </c>
      <c r="R97" s="46">
        <v>0</v>
      </c>
    </row>
    <row r="98" spans="1:18" ht="52.5" x14ac:dyDescent="0.25">
      <c r="A98" s="42" t="s">
        <v>128</v>
      </c>
      <c r="B98" s="43">
        <v>86</v>
      </c>
      <c r="C98" s="44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4">
        <v>0</v>
      </c>
      <c r="Q98" s="45">
        <v>0</v>
      </c>
      <c r="R98" s="46">
        <v>0</v>
      </c>
    </row>
    <row r="99" spans="1:18" ht="52.5" x14ac:dyDescent="0.25">
      <c r="A99" s="48" t="s">
        <v>129</v>
      </c>
      <c r="B99" s="52">
        <v>961</v>
      </c>
      <c r="C99" s="44">
        <v>1002</v>
      </c>
      <c r="D99" s="45">
        <v>4817.1000000000004</v>
      </c>
      <c r="E99" s="45">
        <v>4045.8</v>
      </c>
      <c r="F99" s="45">
        <v>4910.7</v>
      </c>
      <c r="G99" s="45">
        <v>4914.8</v>
      </c>
      <c r="H99" s="45">
        <v>4918.6000000000004</v>
      </c>
      <c r="I99" s="45">
        <v>5049.5</v>
      </c>
      <c r="J99" s="46">
        <v>4807.49</v>
      </c>
      <c r="K99" s="46">
        <v>4037.72</v>
      </c>
      <c r="L99" s="46">
        <v>4900.8999999999996</v>
      </c>
      <c r="M99" s="46">
        <v>4904.99</v>
      </c>
      <c r="N99" s="46">
        <v>4908.78</v>
      </c>
      <c r="O99" s="46">
        <v>5039.42</v>
      </c>
      <c r="P99" s="44">
        <v>77</v>
      </c>
      <c r="Q99" s="45">
        <v>445.3</v>
      </c>
      <c r="R99" s="46">
        <v>5783.12</v>
      </c>
    </row>
    <row r="100" spans="1:18" ht="52.5" x14ac:dyDescent="0.25">
      <c r="A100" s="48" t="s">
        <v>130</v>
      </c>
      <c r="B100" s="52">
        <v>9611</v>
      </c>
      <c r="C100" s="44">
        <v>780</v>
      </c>
      <c r="D100" s="45">
        <v>3518.4</v>
      </c>
      <c r="E100" s="45">
        <v>3054.4</v>
      </c>
      <c r="F100" s="45">
        <v>3595</v>
      </c>
      <c r="G100" s="45">
        <v>3599.1</v>
      </c>
      <c r="H100" s="45">
        <v>3599.1</v>
      </c>
      <c r="I100" s="45">
        <v>3712.9</v>
      </c>
      <c r="J100" s="46">
        <v>4510.7700000000004</v>
      </c>
      <c r="K100" s="46">
        <v>3915.9</v>
      </c>
      <c r="L100" s="46">
        <v>4608.97</v>
      </c>
      <c r="M100" s="46">
        <v>4614.2299999999996</v>
      </c>
      <c r="N100" s="46">
        <v>4614.2299999999996</v>
      </c>
      <c r="O100" s="46">
        <v>4760.13</v>
      </c>
      <c r="P100" s="44">
        <v>71</v>
      </c>
      <c r="Q100" s="45">
        <v>411.7</v>
      </c>
      <c r="R100" s="46">
        <v>5798.59</v>
      </c>
    </row>
    <row r="101" spans="1:18" ht="21" x14ac:dyDescent="0.25">
      <c r="A101" s="48" t="s">
        <v>131</v>
      </c>
      <c r="B101" s="52">
        <v>9612</v>
      </c>
      <c r="C101" s="44">
        <v>133</v>
      </c>
      <c r="D101" s="45">
        <v>691.5</v>
      </c>
      <c r="E101" s="45">
        <v>557.5</v>
      </c>
      <c r="F101" s="45">
        <v>702.8</v>
      </c>
      <c r="G101" s="45">
        <v>702.8</v>
      </c>
      <c r="H101" s="45">
        <v>702.8</v>
      </c>
      <c r="I101" s="45">
        <v>722.9</v>
      </c>
      <c r="J101" s="46">
        <v>5199.25</v>
      </c>
      <c r="K101" s="46">
        <v>4191.7299999999996</v>
      </c>
      <c r="L101" s="46">
        <v>5284.21</v>
      </c>
      <c r="M101" s="46">
        <v>5284.21</v>
      </c>
      <c r="N101" s="46">
        <v>5284.21</v>
      </c>
      <c r="O101" s="46">
        <v>5435.34</v>
      </c>
      <c r="P101" s="44">
        <v>1</v>
      </c>
      <c r="Q101" s="45">
        <v>2.7</v>
      </c>
      <c r="R101" s="46">
        <v>2700</v>
      </c>
    </row>
    <row r="102" spans="1:18" ht="21" x14ac:dyDescent="0.25">
      <c r="A102" s="48" t="s">
        <v>132</v>
      </c>
      <c r="B102" s="52">
        <v>9613</v>
      </c>
      <c r="C102" s="44">
        <v>84</v>
      </c>
      <c r="D102" s="45">
        <v>551.79999999999995</v>
      </c>
      <c r="E102" s="45">
        <v>401.3</v>
      </c>
      <c r="F102" s="45">
        <v>557.5</v>
      </c>
      <c r="G102" s="45">
        <v>557.5</v>
      </c>
      <c r="H102" s="45">
        <v>561.29999999999995</v>
      </c>
      <c r="I102" s="45">
        <v>558.4</v>
      </c>
      <c r="J102" s="46">
        <v>6569.05</v>
      </c>
      <c r="K102" s="46">
        <v>4777.38</v>
      </c>
      <c r="L102" s="46">
        <v>6636.9</v>
      </c>
      <c r="M102" s="46">
        <v>6636.9</v>
      </c>
      <c r="N102" s="46">
        <v>6682.14</v>
      </c>
      <c r="O102" s="46">
        <v>6647.62</v>
      </c>
      <c r="P102" s="44">
        <v>5</v>
      </c>
      <c r="Q102" s="45">
        <v>30.9</v>
      </c>
      <c r="R102" s="46">
        <v>6180</v>
      </c>
    </row>
    <row r="103" spans="1:18" ht="21" x14ac:dyDescent="0.25">
      <c r="A103" s="48" t="s">
        <v>133</v>
      </c>
      <c r="B103" s="52">
        <v>9614</v>
      </c>
      <c r="C103" s="44">
        <v>5</v>
      </c>
      <c r="D103" s="45">
        <v>55.4</v>
      </c>
      <c r="E103" s="45">
        <v>32.6</v>
      </c>
      <c r="F103" s="45">
        <v>55.4</v>
      </c>
      <c r="G103" s="45">
        <v>55.4</v>
      </c>
      <c r="H103" s="45">
        <v>55.4</v>
      </c>
      <c r="I103" s="45">
        <v>55.3</v>
      </c>
      <c r="J103" s="46">
        <v>11080</v>
      </c>
      <c r="K103" s="46">
        <v>6520</v>
      </c>
      <c r="L103" s="46">
        <v>11080</v>
      </c>
      <c r="M103" s="46">
        <v>11080</v>
      </c>
      <c r="N103" s="46">
        <v>11080</v>
      </c>
      <c r="O103" s="46">
        <v>11060</v>
      </c>
      <c r="P103" s="44">
        <v>0</v>
      </c>
      <c r="Q103" s="45">
        <v>0</v>
      </c>
      <c r="R103" s="46">
        <v>0</v>
      </c>
    </row>
    <row r="104" spans="1:18" ht="52.5" x14ac:dyDescent="0.25">
      <c r="A104" s="48" t="s">
        <v>134</v>
      </c>
      <c r="B104" s="52">
        <v>962</v>
      </c>
      <c r="C104" s="44">
        <v>46256</v>
      </c>
      <c r="D104" s="45">
        <v>176463.9</v>
      </c>
      <c r="E104" s="45">
        <v>139806.9</v>
      </c>
      <c r="F104" s="45">
        <v>182690.3</v>
      </c>
      <c r="G104" s="45">
        <v>182716.9</v>
      </c>
      <c r="H104" s="45">
        <v>182716.9</v>
      </c>
      <c r="I104" s="45">
        <v>190863.9</v>
      </c>
      <c r="J104" s="46">
        <v>3814.94</v>
      </c>
      <c r="K104" s="46">
        <v>3022.46</v>
      </c>
      <c r="L104" s="46">
        <v>3949.55</v>
      </c>
      <c r="M104" s="46">
        <v>3950.12</v>
      </c>
      <c r="N104" s="46">
        <v>3950.12</v>
      </c>
      <c r="O104" s="46">
        <v>4126.25</v>
      </c>
      <c r="P104" s="44">
        <v>288</v>
      </c>
      <c r="Q104" s="45">
        <v>748.2</v>
      </c>
      <c r="R104" s="46">
        <v>2597.92</v>
      </c>
    </row>
    <row r="105" spans="1:18" ht="42" x14ac:dyDescent="0.25">
      <c r="A105" s="50" t="s">
        <v>135</v>
      </c>
      <c r="B105" s="55">
        <v>97</v>
      </c>
      <c r="C105" s="44">
        <v>62</v>
      </c>
      <c r="D105" s="45">
        <v>575.9</v>
      </c>
      <c r="E105" s="45">
        <v>515.70000000000005</v>
      </c>
      <c r="F105" s="45">
        <v>575.9</v>
      </c>
      <c r="G105" s="45">
        <v>575.9</v>
      </c>
      <c r="H105" s="45">
        <v>598.4</v>
      </c>
      <c r="I105" s="45">
        <v>605.1</v>
      </c>
      <c r="J105" s="46">
        <v>9288.7099999999991</v>
      </c>
      <c r="K105" s="46">
        <v>8317.74</v>
      </c>
      <c r="L105" s="46">
        <v>9288.7099999999991</v>
      </c>
      <c r="M105" s="46">
        <v>9288.7099999999991</v>
      </c>
      <c r="N105" s="46">
        <v>9651.61</v>
      </c>
      <c r="O105" s="46">
        <v>9759.68</v>
      </c>
      <c r="P105" s="44">
        <v>0</v>
      </c>
      <c r="Q105" s="45">
        <v>0</v>
      </c>
      <c r="R105" s="46">
        <v>0</v>
      </c>
    </row>
    <row r="106" spans="1:18" ht="21" x14ac:dyDescent="0.25">
      <c r="A106" s="42" t="s">
        <v>136</v>
      </c>
      <c r="B106" s="43">
        <v>98</v>
      </c>
      <c r="C106" s="44">
        <v>33</v>
      </c>
      <c r="D106" s="45">
        <v>326.7</v>
      </c>
      <c r="E106" s="45">
        <v>289.5</v>
      </c>
      <c r="F106" s="45">
        <v>326.7</v>
      </c>
      <c r="G106" s="45">
        <v>326.7</v>
      </c>
      <c r="H106" s="45">
        <v>343.9</v>
      </c>
      <c r="I106" s="45">
        <v>342.5</v>
      </c>
      <c r="J106" s="46">
        <v>9900</v>
      </c>
      <c r="K106" s="46">
        <v>8772.73</v>
      </c>
      <c r="L106" s="46">
        <v>9900</v>
      </c>
      <c r="M106" s="46">
        <v>9900</v>
      </c>
      <c r="N106" s="46">
        <v>10421.209999999999</v>
      </c>
      <c r="O106" s="46">
        <v>10378.790000000001</v>
      </c>
      <c r="P106" s="44">
        <v>0</v>
      </c>
      <c r="Q106" s="45">
        <v>0</v>
      </c>
      <c r="R106" s="46">
        <v>0</v>
      </c>
    </row>
    <row r="107" spans="1:18" x14ac:dyDescent="0.25">
      <c r="A107" s="42" t="s">
        <v>137</v>
      </c>
      <c r="B107" s="43">
        <v>99</v>
      </c>
      <c r="C107" s="44">
        <v>22</v>
      </c>
      <c r="D107" s="45">
        <v>185.3</v>
      </c>
      <c r="E107" s="45">
        <v>167.7</v>
      </c>
      <c r="F107" s="45">
        <v>185.3</v>
      </c>
      <c r="G107" s="45">
        <v>185.3</v>
      </c>
      <c r="H107" s="45">
        <v>190.6</v>
      </c>
      <c r="I107" s="45">
        <v>196.3</v>
      </c>
      <c r="J107" s="46">
        <v>8422.73</v>
      </c>
      <c r="K107" s="46">
        <v>7622.73</v>
      </c>
      <c r="L107" s="46">
        <v>8422.73</v>
      </c>
      <c r="M107" s="46">
        <v>8422.73</v>
      </c>
      <c r="N107" s="46">
        <v>8663.64</v>
      </c>
      <c r="O107" s="46">
        <v>8922.73</v>
      </c>
      <c r="P107" s="44">
        <v>0</v>
      </c>
      <c r="Q107" s="45">
        <v>0</v>
      </c>
      <c r="R107" s="46">
        <v>0</v>
      </c>
    </row>
    <row r="108" spans="1:18" x14ac:dyDescent="0.25">
      <c r="A108" s="42" t="s">
        <v>138</v>
      </c>
      <c r="B108" s="43">
        <v>100</v>
      </c>
      <c r="C108" s="44">
        <v>6</v>
      </c>
      <c r="D108" s="45">
        <v>47.7</v>
      </c>
      <c r="E108" s="45">
        <v>44.3</v>
      </c>
      <c r="F108" s="45">
        <v>47.7</v>
      </c>
      <c r="G108" s="45">
        <v>47.7</v>
      </c>
      <c r="H108" s="45">
        <v>47.7</v>
      </c>
      <c r="I108" s="45">
        <v>51.1</v>
      </c>
      <c r="J108" s="46">
        <v>7950</v>
      </c>
      <c r="K108" s="46">
        <v>7383.33</v>
      </c>
      <c r="L108" s="46">
        <v>7950</v>
      </c>
      <c r="M108" s="46">
        <v>7950</v>
      </c>
      <c r="N108" s="46">
        <v>7950</v>
      </c>
      <c r="O108" s="46">
        <v>8516.67</v>
      </c>
      <c r="P108" s="44">
        <v>0</v>
      </c>
      <c r="Q108" s="45">
        <v>0</v>
      </c>
      <c r="R108" s="46">
        <v>0</v>
      </c>
    </row>
    <row r="109" spans="1:18" x14ac:dyDescent="0.25">
      <c r="A109" s="42" t="s">
        <v>139</v>
      </c>
      <c r="B109" s="43">
        <v>101</v>
      </c>
      <c r="C109" s="44">
        <v>1</v>
      </c>
      <c r="D109" s="45">
        <v>16.2</v>
      </c>
      <c r="E109" s="45">
        <v>14.2</v>
      </c>
      <c r="F109" s="45">
        <v>16.2</v>
      </c>
      <c r="G109" s="45">
        <v>16.2</v>
      </c>
      <c r="H109" s="45">
        <v>16.2</v>
      </c>
      <c r="I109" s="45">
        <v>15.2</v>
      </c>
      <c r="J109" s="46">
        <v>16200</v>
      </c>
      <c r="K109" s="46">
        <v>14200</v>
      </c>
      <c r="L109" s="46">
        <v>16200</v>
      </c>
      <c r="M109" s="46">
        <v>16200</v>
      </c>
      <c r="N109" s="46">
        <v>16200</v>
      </c>
      <c r="O109" s="46">
        <v>15200</v>
      </c>
      <c r="P109" s="44">
        <v>0</v>
      </c>
      <c r="Q109" s="45">
        <v>0</v>
      </c>
      <c r="R109" s="46">
        <v>0</v>
      </c>
    </row>
    <row r="110" spans="1:18" ht="42" x14ac:dyDescent="0.25">
      <c r="A110" s="42" t="s">
        <v>140</v>
      </c>
      <c r="B110" s="43">
        <v>102</v>
      </c>
      <c r="C110" s="44">
        <v>375</v>
      </c>
      <c r="D110" s="45">
        <v>4396.7</v>
      </c>
      <c r="E110" s="45">
        <v>2764.8</v>
      </c>
      <c r="F110" s="45">
        <v>4397</v>
      </c>
      <c r="G110" s="45">
        <v>4919.2</v>
      </c>
      <c r="H110" s="45">
        <v>5478.8</v>
      </c>
      <c r="I110" s="45">
        <v>5234.8999999999996</v>
      </c>
      <c r="J110" s="46">
        <v>11724.53</v>
      </c>
      <c r="K110" s="46">
        <v>7372.8</v>
      </c>
      <c r="L110" s="46">
        <v>11725.33</v>
      </c>
      <c r="M110" s="46">
        <v>13117.87</v>
      </c>
      <c r="N110" s="46">
        <v>14610.13</v>
      </c>
      <c r="O110" s="46">
        <v>13959.73</v>
      </c>
      <c r="P110" s="44">
        <v>0</v>
      </c>
      <c r="Q110" s="45">
        <v>0</v>
      </c>
      <c r="R110" s="46">
        <v>0</v>
      </c>
    </row>
    <row r="111" spans="1:18" ht="21" x14ac:dyDescent="0.25">
      <c r="A111" s="54" t="s">
        <v>92</v>
      </c>
      <c r="B111" s="43">
        <v>103</v>
      </c>
      <c r="C111" s="44">
        <v>26</v>
      </c>
      <c r="D111" s="45">
        <v>315.60000000000002</v>
      </c>
      <c r="E111" s="45">
        <v>177.2</v>
      </c>
      <c r="F111" s="45">
        <v>315.60000000000002</v>
      </c>
      <c r="G111" s="45">
        <v>410.6</v>
      </c>
      <c r="H111" s="45">
        <v>424.8</v>
      </c>
      <c r="I111" s="45">
        <v>407.8</v>
      </c>
      <c r="J111" s="46">
        <v>12138.46</v>
      </c>
      <c r="K111" s="46">
        <v>6815.38</v>
      </c>
      <c r="L111" s="46">
        <v>12138.46</v>
      </c>
      <c r="M111" s="46">
        <v>15792.31</v>
      </c>
      <c r="N111" s="46">
        <v>16338.46</v>
      </c>
      <c r="O111" s="46">
        <v>15684.62</v>
      </c>
      <c r="P111" s="44">
        <v>0</v>
      </c>
      <c r="Q111" s="45">
        <v>0</v>
      </c>
      <c r="R111" s="46">
        <v>0</v>
      </c>
    </row>
    <row r="112" spans="1:18" x14ac:dyDescent="0.25">
      <c r="A112" s="53" t="s">
        <v>93</v>
      </c>
      <c r="B112" s="43">
        <v>104</v>
      </c>
      <c r="C112" s="44">
        <v>128</v>
      </c>
      <c r="D112" s="45">
        <v>1430.6</v>
      </c>
      <c r="E112" s="45">
        <v>880.2</v>
      </c>
      <c r="F112" s="45">
        <v>1430.9</v>
      </c>
      <c r="G112" s="45">
        <v>1754</v>
      </c>
      <c r="H112" s="45">
        <v>1870.4</v>
      </c>
      <c r="I112" s="45">
        <v>1795.2</v>
      </c>
      <c r="J112" s="46">
        <v>11176.56</v>
      </c>
      <c r="K112" s="46">
        <v>6876.56</v>
      </c>
      <c r="L112" s="46">
        <v>11178.91</v>
      </c>
      <c r="M112" s="46">
        <v>13703.13</v>
      </c>
      <c r="N112" s="46">
        <v>14612.5</v>
      </c>
      <c r="O112" s="46">
        <v>14025</v>
      </c>
      <c r="P112" s="44">
        <v>0</v>
      </c>
      <c r="Q112" s="45">
        <v>0</v>
      </c>
      <c r="R112" s="46">
        <v>0</v>
      </c>
    </row>
    <row r="113" spans="1:18" x14ac:dyDescent="0.25">
      <c r="A113" s="53" t="s">
        <v>94</v>
      </c>
      <c r="B113" s="43">
        <v>105</v>
      </c>
      <c r="C113" s="44">
        <v>221</v>
      </c>
      <c r="D113" s="45">
        <v>2650.5</v>
      </c>
      <c r="E113" s="45">
        <v>1707.4</v>
      </c>
      <c r="F113" s="45">
        <v>2650.5</v>
      </c>
      <c r="G113" s="45">
        <v>2754.6</v>
      </c>
      <c r="H113" s="45">
        <v>3183.6</v>
      </c>
      <c r="I113" s="45">
        <v>3031.9</v>
      </c>
      <c r="J113" s="46">
        <v>11993.21</v>
      </c>
      <c r="K113" s="46">
        <v>7725.79</v>
      </c>
      <c r="L113" s="46">
        <v>11993.21</v>
      </c>
      <c r="M113" s="46">
        <v>12464.25</v>
      </c>
      <c r="N113" s="46">
        <v>14405.43</v>
      </c>
      <c r="O113" s="46">
        <v>13719</v>
      </c>
      <c r="P113" s="44">
        <v>0</v>
      </c>
      <c r="Q113" s="45">
        <v>0</v>
      </c>
      <c r="R113" s="46">
        <v>0</v>
      </c>
    </row>
    <row r="114" spans="1:18" ht="21" x14ac:dyDescent="0.25">
      <c r="A114" s="42" t="s">
        <v>141</v>
      </c>
      <c r="B114" s="43">
        <v>106</v>
      </c>
      <c r="C114" s="44">
        <v>41559</v>
      </c>
      <c r="D114" s="45">
        <v>337914</v>
      </c>
      <c r="E114" s="45">
        <v>290344.7</v>
      </c>
      <c r="F114" s="45">
        <v>338432.5</v>
      </c>
      <c r="G114" s="45">
        <v>338784.8</v>
      </c>
      <c r="H114" s="45">
        <v>412477.4</v>
      </c>
      <c r="I114" s="45">
        <v>394768.7</v>
      </c>
      <c r="J114" s="46">
        <v>8130.95</v>
      </c>
      <c r="K114" s="46">
        <v>6986.33</v>
      </c>
      <c r="L114" s="46">
        <v>8143.42</v>
      </c>
      <c r="M114" s="46">
        <v>8151.9</v>
      </c>
      <c r="N114" s="46">
        <v>9925.1</v>
      </c>
      <c r="O114" s="46">
        <v>9498.99</v>
      </c>
      <c r="P114" s="44">
        <v>44</v>
      </c>
      <c r="Q114" s="45">
        <v>607.79999999999995</v>
      </c>
      <c r="R114" s="46">
        <v>13813.64</v>
      </c>
    </row>
    <row r="115" spans="1:18" ht="21" x14ac:dyDescent="0.25">
      <c r="A115" s="54" t="s">
        <v>92</v>
      </c>
      <c r="B115" s="43">
        <v>107</v>
      </c>
      <c r="C115" s="44">
        <v>1953</v>
      </c>
      <c r="D115" s="45">
        <v>13157.4</v>
      </c>
      <c r="E115" s="45">
        <v>11226.6</v>
      </c>
      <c r="F115" s="45">
        <v>13195.5</v>
      </c>
      <c r="G115" s="45">
        <v>13276.6</v>
      </c>
      <c r="H115" s="45">
        <v>14667</v>
      </c>
      <c r="I115" s="45">
        <v>14676.1</v>
      </c>
      <c r="J115" s="46">
        <v>6737.02</v>
      </c>
      <c r="K115" s="46">
        <v>5748.39</v>
      </c>
      <c r="L115" s="46">
        <v>6756.53</v>
      </c>
      <c r="M115" s="46">
        <v>6798.05</v>
      </c>
      <c r="N115" s="46">
        <v>7509.98</v>
      </c>
      <c r="O115" s="46">
        <v>7514.64</v>
      </c>
      <c r="P115" s="44">
        <v>2</v>
      </c>
      <c r="Q115" s="45">
        <v>11.3</v>
      </c>
      <c r="R115" s="46">
        <v>5650</v>
      </c>
    </row>
    <row r="116" spans="1:18" x14ac:dyDescent="0.25">
      <c r="A116" s="53" t="s">
        <v>93</v>
      </c>
      <c r="B116" s="43">
        <v>108</v>
      </c>
      <c r="C116" s="44">
        <v>9460</v>
      </c>
      <c r="D116" s="45">
        <v>62764.800000000003</v>
      </c>
      <c r="E116" s="45">
        <v>54277.8</v>
      </c>
      <c r="F116" s="45">
        <v>62952.1</v>
      </c>
      <c r="G116" s="45">
        <v>63132.5</v>
      </c>
      <c r="H116" s="45">
        <v>70902.600000000006</v>
      </c>
      <c r="I116" s="45">
        <v>70385.5</v>
      </c>
      <c r="J116" s="46">
        <v>6634.76</v>
      </c>
      <c r="K116" s="46">
        <v>5737.61</v>
      </c>
      <c r="L116" s="46">
        <v>6654.56</v>
      </c>
      <c r="M116" s="46">
        <v>6673.63</v>
      </c>
      <c r="N116" s="46">
        <v>7494.99</v>
      </c>
      <c r="O116" s="46">
        <v>7440.33</v>
      </c>
      <c r="P116" s="44">
        <v>8</v>
      </c>
      <c r="Q116" s="45">
        <v>49.7</v>
      </c>
      <c r="R116" s="46">
        <v>6212.5</v>
      </c>
    </row>
    <row r="117" spans="1:18" x14ac:dyDescent="0.25">
      <c r="A117" s="53" t="s">
        <v>94</v>
      </c>
      <c r="B117" s="43">
        <v>109</v>
      </c>
      <c r="C117" s="44">
        <v>30146</v>
      </c>
      <c r="D117" s="45">
        <v>261991.8</v>
      </c>
      <c r="E117" s="45">
        <v>224840.3</v>
      </c>
      <c r="F117" s="45">
        <v>262284.90000000002</v>
      </c>
      <c r="G117" s="45">
        <v>262375.7</v>
      </c>
      <c r="H117" s="45">
        <v>326907.8</v>
      </c>
      <c r="I117" s="45">
        <v>309707.09999999998</v>
      </c>
      <c r="J117" s="46">
        <v>8690.76</v>
      </c>
      <c r="K117" s="46">
        <v>7458.38</v>
      </c>
      <c r="L117" s="46">
        <v>8700.49</v>
      </c>
      <c r="M117" s="46">
        <v>8703.5</v>
      </c>
      <c r="N117" s="46">
        <v>10844.15</v>
      </c>
      <c r="O117" s="46">
        <v>10273.57</v>
      </c>
      <c r="P117" s="44">
        <v>34</v>
      </c>
      <c r="Q117" s="45">
        <v>546.79999999999995</v>
      </c>
      <c r="R117" s="46">
        <v>16082.35</v>
      </c>
    </row>
    <row r="118" spans="1:18" ht="31.5" x14ac:dyDescent="0.25">
      <c r="A118" s="42" t="s">
        <v>142</v>
      </c>
      <c r="B118" s="43">
        <v>110</v>
      </c>
      <c r="C118" s="44">
        <v>68164</v>
      </c>
      <c r="D118" s="45">
        <v>172808.5</v>
      </c>
      <c r="E118" s="45">
        <v>149959.4</v>
      </c>
      <c r="F118" s="45">
        <v>205093</v>
      </c>
      <c r="G118" s="45">
        <v>206965.1</v>
      </c>
      <c r="H118" s="45">
        <v>212314.9</v>
      </c>
      <c r="I118" s="45">
        <v>238673.1</v>
      </c>
      <c r="J118" s="46">
        <v>2535.19</v>
      </c>
      <c r="K118" s="46">
        <v>2199.98</v>
      </c>
      <c r="L118" s="46">
        <v>3008.82</v>
      </c>
      <c r="M118" s="46">
        <v>3036.28</v>
      </c>
      <c r="N118" s="46">
        <v>3114.77</v>
      </c>
      <c r="O118" s="46">
        <v>3501.45</v>
      </c>
      <c r="P118" s="44">
        <v>2253</v>
      </c>
      <c r="Q118" s="45">
        <v>11045.2</v>
      </c>
      <c r="R118" s="46">
        <v>4902.4399999999996</v>
      </c>
    </row>
    <row r="119" spans="1:18" ht="21" x14ac:dyDescent="0.25">
      <c r="A119" s="54" t="s">
        <v>92</v>
      </c>
      <c r="B119" s="43">
        <v>111</v>
      </c>
      <c r="C119" s="44">
        <v>3126</v>
      </c>
      <c r="D119" s="45">
        <v>13555.6</v>
      </c>
      <c r="E119" s="45">
        <v>10925.6</v>
      </c>
      <c r="F119" s="45">
        <v>13832</v>
      </c>
      <c r="G119" s="45">
        <v>13982.1</v>
      </c>
      <c r="H119" s="45">
        <v>14256.5</v>
      </c>
      <c r="I119" s="45">
        <v>14533.1</v>
      </c>
      <c r="J119" s="46">
        <v>4336.3999999999996</v>
      </c>
      <c r="K119" s="46">
        <v>3495.07</v>
      </c>
      <c r="L119" s="46">
        <v>4424.82</v>
      </c>
      <c r="M119" s="46">
        <v>4472.84</v>
      </c>
      <c r="N119" s="46">
        <v>4560.62</v>
      </c>
      <c r="O119" s="46">
        <v>4649.1000000000004</v>
      </c>
      <c r="P119" s="44">
        <v>66</v>
      </c>
      <c r="Q119" s="45">
        <v>362.2</v>
      </c>
      <c r="R119" s="46">
        <v>5487.88</v>
      </c>
    </row>
    <row r="120" spans="1:18" x14ac:dyDescent="0.25">
      <c r="A120" s="53" t="s">
        <v>93</v>
      </c>
      <c r="B120" s="43">
        <v>112</v>
      </c>
      <c r="C120" s="44">
        <v>18833</v>
      </c>
      <c r="D120" s="45">
        <v>66957.100000000006</v>
      </c>
      <c r="E120" s="45">
        <v>57223.5</v>
      </c>
      <c r="F120" s="45">
        <v>69747.600000000006</v>
      </c>
      <c r="G120" s="45">
        <v>70341.5</v>
      </c>
      <c r="H120" s="45">
        <v>71170.399999999994</v>
      </c>
      <c r="I120" s="45">
        <v>76227.8</v>
      </c>
      <c r="J120" s="46">
        <v>3555.31</v>
      </c>
      <c r="K120" s="46">
        <v>3038.47</v>
      </c>
      <c r="L120" s="46">
        <v>3703.48</v>
      </c>
      <c r="M120" s="46">
        <v>3735.01</v>
      </c>
      <c r="N120" s="46">
        <v>3779.03</v>
      </c>
      <c r="O120" s="46">
        <v>4047.57</v>
      </c>
      <c r="P120" s="44">
        <v>939</v>
      </c>
      <c r="Q120" s="45">
        <v>4867.6000000000004</v>
      </c>
      <c r="R120" s="46">
        <v>5183.8100000000004</v>
      </c>
    </row>
    <row r="121" spans="1:18" x14ac:dyDescent="0.25">
      <c r="A121" s="53" t="s">
        <v>94</v>
      </c>
      <c r="B121" s="43">
        <v>113</v>
      </c>
      <c r="C121" s="44">
        <v>46205</v>
      </c>
      <c r="D121" s="45">
        <v>92295.8</v>
      </c>
      <c r="E121" s="45">
        <v>81810.3</v>
      </c>
      <c r="F121" s="45">
        <v>121513.4</v>
      </c>
      <c r="G121" s="45">
        <v>122641.5</v>
      </c>
      <c r="H121" s="45">
        <v>126888</v>
      </c>
      <c r="I121" s="45">
        <v>147912.20000000001</v>
      </c>
      <c r="J121" s="46">
        <v>1997.53</v>
      </c>
      <c r="K121" s="46">
        <v>1770.59</v>
      </c>
      <c r="L121" s="46">
        <v>2629.88</v>
      </c>
      <c r="M121" s="46">
        <v>2654.29</v>
      </c>
      <c r="N121" s="46">
        <v>2746.2</v>
      </c>
      <c r="O121" s="46">
        <v>3201.22</v>
      </c>
      <c r="P121" s="44">
        <v>1248</v>
      </c>
      <c r="Q121" s="45">
        <v>5815.4</v>
      </c>
      <c r="R121" s="46">
        <v>4659.78</v>
      </c>
    </row>
    <row r="122" spans="1:18" ht="31.5" x14ac:dyDescent="0.25">
      <c r="A122" s="54" t="s">
        <v>143</v>
      </c>
      <c r="B122" s="56">
        <v>1131</v>
      </c>
      <c r="C122" s="44">
        <v>4136</v>
      </c>
      <c r="D122" s="45">
        <v>3614.9</v>
      </c>
      <c r="E122" s="45">
        <v>3171.8</v>
      </c>
      <c r="F122" s="45">
        <v>8449.5</v>
      </c>
      <c r="G122" s="45">
        <v>8449.5</v>
      </c>
      <c r="H122" s="45">
        <v>8449.5</v>
      </c>
      <c r="I122" s="45">
        <v>8656.6</v>
      </c>
      <c r="J122" s="46">
        <v>874.01</v>
      </c>
      <c r="K122" s="46">
        <v>766.88</v>
      </c>
      <c r="L122" s="46">
        <v>2042.92</v>
      </c>
      <c r="M122" s="46">
        <v>2042.92</v>
      </c>
      <c r="N122" s="46">
        <v>2042.92</v>
      </c>
      <c r="O122" s="46">
        <v>2093</v>
      </c>
      <c r="P122" s="44">
        <v>213</v>
      </c>
      <c r="Q122" s="45">
        <v>445.8</v>
      </c>
      <c r="R122" s="46">
        <v>2093</v>
      </c>
    </row>
    <row r="123" spans="1:18" ht="21" x14ac:dyDescent="0.25">
      <c r="A123" s="54" t="s">
        <v>92</v>
      </c>
      <c r="B123" s="43">
        <v>1132</v>
      </c>
      <c r="C123" s="44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4">
        <v>0</v>
      </c>
      <c r="Q123" s="45">
        <v>0</v>
      </c>
      <c r="R123" s="46">
        <v>0</v>
      </c>
    </row>
    <row r="124" spans="1:18" x14ac:dyDescent="0.25">
      <c r="A124" s="53" t="s">
        <v>144</v>
      </c>
      <c r="B124" s="43">
        <v>1133</v>
      </c>
      <c r="C124" s="44">
        <v>657</v>
      </c>
      <c r="D124" s="45">
        <v>771.8</v>
      </c>
      <c r="E124" s="45">
        <v>637.70000000000005</v>
      </c>
      <c r="F124" s="45">
        <v>1346.4</v>
      </c>
      <c r="G124" s="45">
        <v>1346.4</v>
      </c>
      <c r="H124" s="45">
        <v>1346.4</v>
      </c>
      <c r="I124" s="45">
        <v>1375.1</v>
      </c>
      <c r="J124" s="46">
        <v>1174.73</v>
      </c>
      <c r="K124" s="46">
        <v>970.62</v>
      </c>
      <c r="L124" s="46">
        <v>2049.3200000000002</v>
      </c>
      <c r="M124" s="46">
        <v>2049.3200000000002</v>
      </c>
      <c r="N124" s="46">
        <v>2049.3200000000002</v>
      </c>
      <c r="O124" s="46">
        <v>2093</v>
      </c>
      <c r="P124" s="44">
        <v>75</v>
      </c>
      <c r="Q124" s="45">
        <v>157</v>
      </c>
      <c r="R124" s="46">
        <v>2093.33</v>
      </c>
    </row>
    <row r="125" spans="1:18" x14ac:dyDescent="0.25">
      <c r="A125" s="57" t="s">
        <v>94</v>
      </c>
      <c r="B125" s="43">
        <v>1134</v>
      </c>
      <c r="C125" s="44">
        <v>3479</v>
      </c>
      <c r="D125" s="45">
        <v>2843.1</v>
      </c>
      <c r="E125" s="45">
        <v>2534.1</v>
      </c>
      <c r="F125" s="45">
        <v>7103.1</v>
      </c>
      <c r="G125" s="45">
        <v>7103.1</v>
      </c>
      <c r="H125" s="45">
        <v>7103.1</v>
      </c>
      <c r="I125" s="45">
        <v>7281.5</v>
      </c>
      <c r="J125" s="46">
        <v>817.22</v>
      </c>
      <c r="K125" s="46">
        <v>728.4</v>
      </c>
      <c r="L125" s="46">
        <v>2041.71</v>
      </c>
      <c r="M125" s="46">
        <v>2041.71</v>
      </c>
      <c r="N125" s="46">
        <v>2041.71</v>
      </c>
      <c r="O125" s="46">
        <v>2093</v>
      </c>
      <c r="P125" s="44">
        <v>138</v>
      </c>
      <c r="Q125" s="45">
        <v>288.8</v>
      </c>
      <c r="R125" s="46">
        <v>2093</v>
      </c>
    </row>
    <row r="126" spans="1:18" ht="21" x14ac:dyDescent="0.25">
      <c r="A126" s="52" t="s">
        <v>145</v>
      </c>
      <c r="B126" s="49">
        <v>1135</v>
      </c>
      <c r="C126" s="44">
        <v>9</v>
      </c>
      <c r="D126" s="45">
        <v>14.7</v>
      </c>
      <c r="E126" s="45">
        <v>11.9</v>
      </c>
      <c r="F126" s="45">
        <v>18.899999999999999</v>
      </c>
      <c r="G126" s="45">
        <v>18.899999999999999</v>
      </c>
      <c r="H126" s="45">
        <v>18.899999999999999</v>
      </c>
      <c r="I126" s="45">
        <v>18.899999999999999</v>
      </c>
      <c r="J126" s="46">
        <v>1633.33</v>
      </c>
      <c r="K126" s="46">
        <v>1322.22</v>
      </c>
      <c r="L126" s="46">
        <v>2093</v>
      </c>
      <c r="M126" s="46">
        <v>2093</v>
      </c>
      <c r="N126" s="46">
        <v>2093</v>
      </c>
      <c r="O126" s="46">
        <v>2093</v>
      </c>
      <c r="P126" s="44">
        <v>0</v>
      </c>
      <c r="Q126" s="45">
        <v>0</v>
      </c>
      <c r="R126" s="46">
        <v>0</v>
      </c>
    </row>
    <row r="127" spans="1:18" ht="21" x14ac:dyDescent="0.25">
      <c r="A127" s="54" t="s">
        <v>92</v>
      </c>
      <c r="B127" s="43">
        <v>1136</v>
      </c>
      <c r="C127" s="44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4">
        <v>0</v>
      </c>
      <c r="Q127" s="45">
        <v>0</v>
      </c>
      <c r="R127" s="46">
        <v>0</v>
      </c>
    </row>
    <row r="128" spans="1:18" x14ac:dyDescent="0.25">
      <c r="A128" s="53" t="s">
        <v>93</v>
      </c>
      <c r="B128" s="43">
        <v>1137</v>
      </c>
      <c r="C128" s="44">
        <v>3</v>
      </c>
      <c r="D128" s="45">
        <v>5.2</v>
      </c>
      <c r="E128" s="45">
        <v>3.7</v>
      </c>
      <c r="F128" s="45">
        <v>6.3</v>
      </c>
      <c r="G128" s="45">
        <v>6.3</v>
      </c>
      <c r="H128" s="45">
        <v>6.3</v>
      </c>
      <c r="I128" s="45">
        <v>6.3</v>
      </c>
      <c r="J128" s="46">
        <v>1733.33</v>
      </c>
      <c r="K128" s="46">
        <v>1233.33</v>
      </c>
      <c r="L128" s="46">
        <v>2093</v>
      </c>
      <c r="M128" s="46">
        <v>2093</v>
      </c>
      <c r="N128" s="46">
        <v>2093</v>
      </c>
      <c r="O128" s="46">
        <v>2093</v>
      </c>
      <c r="P128" s="44">
        <v>0</v>
      </c>
      <c r="Q128" s="45">
        <v>0</v>
      </c>
      <c r="R128" s="46">
        <v>0</v>
      </c>
    </row>
    <row r="129" spans="1:18" x14ac:dyDescent="0.25">
      <c r="A129" s="53" t="s">
        <v>94</v>
      </c>
      <c r="B129" s="43">
        <v>1138</v>
      </c>
      <c r="C129" s="44">
        <v>6</v>
      </c>
      <c r="D129" s="45">
        <v>9.5</v>
      </c>
      <c r="E129" s="45">
        <v>8.1999999999999993</v>
      </c>
      <c r="F129" s="45">
        <v>12.6</v>
      </c>
      <c r="G129" s="45">
        <v>12.6</v>
      </c>
      <c r="H129" s="45">
        <v>12.6</v>
      </c>
      <c r="I129" s="45">
        <v>12.6</v>
      </c>
      <c r="J129" s="46">
        <v>1583.33</v>
      </c>
      <c r="K129" s="46">
        <v>1366.67</v>
      </c>
      <c r="L129" s="46">
        <v>2093</v>
      </c>
      <c r="M129" s="46">
        <v>2093</v>
      </c>
      <c r="N129" s="46">
        <v>2093</v>
      </c>
      <c r="O129" s="46">
        <v>2093</v>
      </c>
      <c r="P129" s="44">
        <v>0</v>
      </c>
      <c r="Q129" s="45">
        <v>0</v>
      </c>
      <c r="R129" s="46">
        <v>0</v>
      </c>
    </row>
    <row r="130" spans="1:18" ht="31.5" x14ac:dyDescent="0.25">
      <c r="A130" s="42" t="s">
        <v>146</v>
      </c>
      <c r="B130" s="43">
        <v>114</v>
      </c>
      <c r="C130" s="44">
        <v>423</v>
      </c>
      <c r="D130" s="45">
        <v>1021.1</v>
      </c>
      <c r="E130" s="45">
        <v>797.7</v>
      </c>
      <c r="F130" s="45">
        <v>1156.9000000000001</v>
      </c>
      <c r="G130" s="45">
        <v>1185.7</v>
      </c>
      <c r="H130" s="45">
        <v>1185.7</v>
      </c>
      <c r="I130" s="45">
        <v>1381.7</v>
      </c>
      <c r="J130" s="46">
        <v>2413.9499999999998</v>
      </c>
      <c r="K130" s="46">
        <v>1885.82</v>
      </c>
      <c r="L130" s="46">
        <v>2734.99</v>
      </c>
      <c r="M130" s="46">
        <v>2803.07</v>
      </c>
      <c r="N130" s="46">
        <v>2803.07</v>
      </c>
      <c r="O130" s="46">
        <v>3266.43</v>
      </c>
      <c r="P130" s="44">
        <v>0</v>
      </c>
      <c r="Q130" s="45">
        <v>0</v>
      </c>
      <c r="R130" s="46">
        <v>0</v>
      </c>
    </row>
    <row r="131" spans="1:18" x14ac:dyDescent="0.25">
      <c r="A131" s="42" t="s">
        <v>147</v>
      </c>
      <c r="B131" s="43">
        <v>115</v>
      </c>
      <c r="C131" s="44">
        <v>17241</v>
      </c>
      <c r="D131" s="45">
        <v>39646.800000000003</v>
      </c>
      <c r="E131" s="45">
        <v>33863.1</v>
      </c>
      <c r="F131" s="45">
        <v>48469.2</v>
      </c>
      <c r="G131" s="45">
        <v>48955.1</v>
      </c>
      <c r="H131" s="45">
        <v>50072.9</v>
      </c>
      <c r="I131" s="45">
        <v>57223.9</v>
      </c>
      <c r="J131" s="46">
        <v>2299.56</v>
      </c>
      <c r="K131" s="46">
        <v>1964.1</v>
      </c>
      <c r="L131" s="46">
        <v>2811.28</v>
      </c>
      <c r="M131" s="46">
        <v>2839.46</v>
      </c>
      <c r="N131" s="46">
        <v>2904.29</v>
      </c>
      <c r="O131" s="46">
        <v>3319.06</v>
      </c>
      <c r="P131" s="44">
        <v>507</v>
      </c>
      <c r="Q131" s="45">
        <v>2376.1999999999998</v>
      </c>
      <c r="R131" s="46">
        <v>4686.79</v>
      </c>
    </row>
    <row r="132" spans="1:18" x14ac:dyDescent="0.25">
      <c r="A132" s="42" t="s">
        <v>148</v>
      </c>
      <c r="B132" s="43">
        <v>116</v>
      </c>
      <c r="C132" s="44">
        <v>6098</v>
      </c>
      <c r="D132" s="45">
        <v>29106.9</v>
      </c>
      <c r="E132" s="45">
        <v>25066.6</v>
      </c>
      <c r="F132" s="45">
        <v>29121.7</v>
      </c>
      <c r="G132" s="45">
        <v>29265.200000000001</v>
      </c>
      <c r="H132" s="45">
        <v>33242</v>
      </c>
      <c r="I132" s="45">
        <v>33844.6</v>
      </c>
      <c r="J132" s="46">
        <v>4773.1899999999996</v>
      </c>
      <c r="K132" s="46">
        <v>4110.63</v>
      </c>
      <c r="L132" s="46">
        <v>4775.6099999999997</v>
      </c>
      <c r="M132" s="46">
        <v>4799.1499999999996</v>
      </c>
      <c r="N132" s="46">
        <v>5451.3</v>
      </c>
      <c r="O132" s="46">
        <v>5550.11</v>
      </c>
      <c r="P132" s="44">
        <v>70</v>
      </c>
      <c r="Q132" s="45">
        <v>955</v>
      </c>
      <c r="R132" s="46">
        <v>13642.86</v>
      </c>
    </row>
    <row r="133" spans="1:18" x14ac:dyDescent="0.25">
      <c r="A133" s="42" t="s">
        <v>149</v>
      </c>
      <c r="B133" s="43">
        <v>117</v>
      </c>
      <c r="C133" s="44">
        <v>67857</v>
      </c>
      <c r="D133" s="45">
        <v>171008.1</v>
      </c>
      <c r="E133" s="45">
        <v>148825</v>
      </c>
      <c r="F133" s="45">
        <v>203292.6</v>
      </c>
      <c r="G133" s="45">
        <v>203916.3</v>
      </c>
      <c r="H133" s="45">
        <v>209175.3</v>
      </c>
      <c r="I133" s="45">
        <v>235527.7</v>
      </c>
      <c r="J133" s="46">
        <v>2520.12</v>
      </c>
      <c r="K133" s="46">
        <v>2193.2199999999998</v>
      </c>
      <c r="L133" s="46">
        <v>2995.9</v>
      </c>
      <c r="M133" s="46">
        <v>3005.09</v>
      </c>
      <c r="N133" s="46">
        <v>3082.59</v>
      </c>
      <c r="O133" s="46">
        <v>3470.94</v>
      </c>
      <c r="P133" s="44">
        <v>2213</v>
      </c>
      <c r="Q133" s="45">
        <v>10608.1</v>
      </c>
      <c r="R133" s="46">
        <v>4793.54</v>
      </c>
    </row>
    <row r="134" spans="1:18" ht="21" x14ac:dyDescent="0.25">
      <c r="A134" s="53" t="s">
        <v>150</v>
      </c>
      <c r="B134" s="43">
        <v>118</v>
      </c>
      <c r="C134" s="44">
        <v>3325</v>
      </c>
      <c r="D134" s="45">
        <v>18794.3</v>
      </c>
      <c r="E134" s="45">
        <v>17343.7</v>
      </c>
      <c r="F134" s="45">
        <v>19198.599999999999</v>
      </c>
      <c r="G134" s="45">
        <v>19216.900000000001</v>
      </c>
      <c r="H134" s="45">
        <v>23928.5</v>
      </c>
      <c r="I134" s="45">
        <v>23783.5</v>
      </c>
      <c r="J134" s="46">
        <v>5652.42</v>
      </c>
      <c r="K134" s="46">
        <v>5216.1499999999996</v>
      </c>
      <c r="L134" s="46">
        <v>5774.02</v>
      </c>
      <c r="M134" s="46">
        <v>5779.52</v>
      </c>
      <c r="N134" s="46">
        <v>7196.54</v>
      </c>
      <c r="O134" s="46">
        <v>7152.93</v>
      </c>
      <c r="P134" s="44">
        <v>207</v>
      </c>
      <c r="Q134" s="45">
        <v>2492.4</v>
      </c>
      <c r="R134" s="46">
        <v>12040.58</v>
      </c>
    </row>
    <row r="135" spans="1:18" x14ac:dyDescent="0.25">
      <c r="A135" s="42" t="s">
        <v>151</v>
      </c>
      <c r="B135" s="43">
        <v>119</v>
      </c>
      <c r="C135" s="44">
        <v>307</v>
      </c>
      <c r="D135" s="45">
        <v>1800.4</v>
      </c>
      <c r="E135" s="45">
        <v>1134.4000000000001</v>
      </c>
      <c r="F135" s="45">
        <v>1800.4</v>
      </c>
      <c r="G135" s="45">
        <v>3048.8</v>
      </c>
      <c r="H135" s="45">
        <v>3139.6</v>
      </c>
      <c r="I135" s="45">
        <v>3145.4</v>
      </c>
      <c r="J135" s="46">
        <v>5864.5</v>
      </c>
      <c r="K135" s="46">
        <v>3695.11</v>
      </c>
      <c r="L135" s="46">
        <v>5864.5</v>
      </c>
      <c r="M135" s="46">
        <v>9930.94</v>
      </c>
      <c r="N135" s="46">
        <v>10226.709999999999</v>
      </c>
      <c r="O135" s="46">
        <v>10245.6</v>
      </c>
      <c r="P135" s="44">
        <v>40</v>
      </c>
      <c r="Q135" s="45">
        <v>437.1</v>
      </c>
      <c r="R135" s="46">
        <v>10927.5</v>
      </c>
    </row>
    <row r="136" spans="1:18" ht="21" x14ac:dyDescent="0.25">
      <c r="A136" s="54" t="s">
        <v>152</v>
      </c>
      <c r="B136" s="43">
        <v>120</v>
      </c>
      <c r="C136" s="44">
        <v>26</v>
      </c>
      <c r="D136" s="45">
        <v>238.8</v>
      </c>
      <c r="E136" s="45">
        <v>135.30000000000001</v>
      </c>
      <c r="F136" s="45">
        <v>238.8</v>
      </c>
      <c r="G136" s="45">
        <v>378.4</v>
      </c>
      <c r="H136" s="45">
        <v>391.1</v>
      </c>
      <c r="I136" s="45">
        <v>384.4</v>
      </c>
      <c r="J136" s="46">
        <v>9184.6200000000008</v>
      </c>
      <c r="K136" s="46">
        <v>5203.8500000000004</v>
      </c>
      <c r="L136" s="46">
        <v>9184.6200000000008</v>
      </c>
      <c r="M136" s="46">
        <v>14553.85</v>
      </c>
      <c r="N136" s="46">
        <v>15042.31</v>
      </c>
      <c r="O136" s="46">
        <v>14784.62</v>
      </c>
      <c r="P136" s="44">
        <v>1</v>
      </c>
      <c r="Q136" s="45">
        <v>13.9</v>
      </c>
      <c r="R136" s="46">
        <v>13900</v>
      </c>
    </row>
    <row r="137" spans="1:18" x14ac:dyDescent="0.25">
      <c r="A137" s="53" t="s">
        <v>93</v>
      </c>
      <c r="B137" s="43">
        <v>121</v>
      </c>
      <c r="C137" s="44">
        <v>111</v>
      </c>
      <c r="D137" s="45">
        <v>815.4</v>
      </c>
      <c r="E137" s="45">
        <v>526.29999999999995</v>
      </c>
      <c r="F137" s="45">
        <v>815.4</v>
      </c>
      <c r="G137" s="45">
        <v>1293.5999999999999</v>
      </c>
      <c r="H137" s="45">
        <v>1330</v>
      </c>
      <c r="I137" s="45">
        <v>1326.5</v>
      </c>
      <c r="J137" s="46">
        <v>7345.95</v>
      </c>
      <c r="K137" s="46">
        <v>4741.4399999999996</v>
      </c>
      <c r="L137" s="46">
        <v>7345.95</v>
      </c>
      <c r="M137" s="46">
        <v>11654.05</v>
      </c>
      <c r="N137" s="46">
        <v>11981.98</v>
      </c>
      <c r="O137" s="46">
        <v>11950.45</v>
      </c>
      <c r="P137" s="44">
        <v>12</v>
      </c>
      <c r="Q137" s="45">
        <v>156.30000000000001</v>
      </c>
      <c r="R137" s="46">
        <v>13025</v>
      </c>
    </row>
    <row r="138" spans="1:18" x14ac:dyDescent="0.25">
      <c r="A138" s="53" t="s">
        <v>94</v>
      </c>
      <c r="B138" s="43">
        <v>122</v>
      </c>
      <c r="C138" s="44">
        <v>170</v>
      </c>
      <c r="D138" s="45">
        <v>746.2</v>
      </c>
      <c r="E138" s="45">
        <v>472.8</v>
      </c>
      <c r="F138" s="45">
        <v>746.2</v>
      </c>
      <c r="G138" s="45">
        <v>1376.8</v>
      </c>
      <c r="H138" s="45">
        <v>1418.5</v>
      </c>
      <c r="I138" s="45">
        <v>1434.5</v>
      </c>
      <c r="J138" s="46">
        <v>4389.41</v>
      </c>
      <c r="K138" s="46">
        <v>2781.18</v>
      </c>
      <c r="L138" s="46">
        <v>4389.41</v>
      </c>
      <c r="M138" s="46">
        <v>8098.82</v>
      </c>
      <c r="N138" s="46">
        <v>8344.1200000000008</v>
      </c>
      <c r="O138" s="46">
        <v>8438.24</v>
      </c>
      <c r="P138" s="44">
        <v>27</v>
      </c>
      <c r="Q138" s="45">
        <v>266.89999999999998</v>
      </c>
      <c r="R138" s="46">
        <v>9885.19</v>
      </c>
    </row>
    <row r="139" spans="1:18" ht="21" x14ac:dyDescent="0.25">
      <c r="A139" s="42" t="s">
        <v>153</v>
      </c>
      <c r="B139" s="43">
        <v>123</v>
      </c>
      <c r="C139" s="44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4">
        <v>0</v>
      </c>
      <c r="Q139" s="45">
        <v>0</v>
      </c>
      <c r="R139" s="46">
        <v>0</v>
      </c>
    </row>
    <row r="140" spans="1:18" x14ac:dyDescent="0.25">
      <c r="A140" s="42" t="s">
        <v>154</v>
      </c>
      <c r="B140" s="43">
        <v>124</v>
      </c>
      <c r="C140" s="44">
        <v>2426</v>
      </c>
      <c r="D140" s="45">
        <v>14909.9</v>
      </c>
      <c r="E140" s="45">
        <v>13625.3</v>
      </c>
      <c r="F140" s="45">
        <v>15069.5</v>
      </c>
      <c r="G140" s="45">
        <v>15095.8</v>
      </c>
      <c r="H140" s="45">
        <v>16641.400000000001</v>
      </c>
      <c r="I140" s="45">
        <v>16420.3</v>
      </c>
      <c r="J140" s="46">
        <v>6145.88</v>
      </c>
      <c r="K140" s="46">
        <v>5616.36</v>
      </c>
      <c r="L140" s="46">
        <v>6211.67</v>
      </c>
      <c r="M140" s="46">
        <v>6222.51</v>
      </c>
      <c r="N140" s="46">
        <v>6859.6</v>
      </c>
      <c r="O140" s="46">
        <v>6768.47</v>
      </c>
      <c r="P140" s="44">
        <v>50</v>
      </c>
      <c r="Q140" s="45">
        <v>530.5</v>
      </c>
      <c r="R140" s="46">
        <v>10610</v>
      </c>
    </row>
    <row r="141" spans="1:18" ht="21" x14ac:dyDescent="0.25">
      <c r="A141" s="42" t="s">
        <v>155</v>
      </c>
      <c r="B141" s="43">
        <v>125</v>
      </c>
      <c r="C141" s="44">
        <v>1406</v>
      </c>
      <c r="D141" s="45">
        <v>5847.2</v>
      </c>
      <c r="E141" s="45">
        <v>5494.5</v>
      </c>
      <c r="F141" s="45">
        <v>5997.2</v>
      </c>
      <c r="G141" s="45">
        <v>6016</v>
      </c>
      <c r="H141" s="45">
        <v>6026.1</v>
      </c>
      <c r="I141" s="45">
        <v>6250.4</v>
      </c>
      <c r="J141" s="46">
        <v>4158.75</v>
      </c>
      <c r="K141" s="46">
        <v>3907.89</v>
      </c>
      <c r="L141" s="46">
        <v>4265.43</v>
      </c>
      <c r="M141" s="46">
        <v>4278.8100000000004</v>
      </c>
      <c r="N141" s="46">
        <v>4285.99</v>
      </c>
      <c r="O141" s="46">
        <v>4445.5200000000004</v>
      </c>
      <c r="P141" s="44">
        <v>5</v>
      </c>
      <c r="Q141" s="45">
        <v>46.2</v>
      </c>
      <c r="R141" s="46">
        <v>9240</v>
      </c>
    </row>
    <row r="142" spans="1:18" ht="31.5" x14ac:dyDescent="0.25">
      <c r="A142" s="42" t="s">
        <v>156</v>
      </c>
      <c r="B142" s="43">
        <v>126</v>
      </c>
      <c r="C142" s="44">
        <v>3607</v>
      </c>
      <c r="D142" s="45">
        <v>9480.7000000000007</v>
      </c>
      <c r="E142" s="45">
        <v>7529.4</v>
      </c>
      <c r="F142" s="45">
        <v>10194.5</v>
      </c>
      <c r="G142" s="45">
        <v>10224.799999999999</v>
      </c>
      <c r="H142" s="45">
        <v>10224.799999999999</v>
      </c>
      <c r="I142" s="45">
        <v>11704</v>
      </c>
      <c r="J142" s="46">
        <v>2628.42</v>
      </c>
      <c r="K142" s="46">
        <v>2087.44</v>
      </c>
      <c r="L142" s="46">
        <v>2826.31</v>
      </c>
      <c r="M142" s="46">
        <v>2834.71</v>
      </c>
      <c r="N142" s="46">
        <v>2834.71</v>
      </c>
      <c r="O142" s="46">
        <v>3244.8</v>
      </c>
      <c r="P142" s="44">
        <v>260</v>
      </c>
      <c r="Q142" s="45">
        <v>1053.2</v>
      </c>
      <c r="R142" s="46">
        <v>4050.77</v>
      </c>
    </row>
    <row r="143" spans="1:18" x14ac:dyDescent="0.25">
      <c r="A143" s="53" t="s">
        <v>74</v>
      </c>
      <c r="B143" s="43">
        <v>127</v>
      </c>
      <c r="C143" s="44">
        <v>6288</v>
      </c>
      <c r="D143" s="45">
        <v>26609.7</v>
      </c>
      <c r="E143" s="45">
        <v>23850.5</v>
      </c>
      <c r="F143" s="45">
        <v>27475.4</v>
      </c>
      <c r="G143" s="45">
        <v>27806.1</v>
      </c>
      <c r="H143" s="45">
        <v>28401.7</v>
      </c>
      <c r="I143" s="45">
        <v>29494.799999999999</v>
      </c>
      <c r="J143" s="46">
        <v>4231.82</v>
      </c>
      <c r="K143" s="46">
        <v>3793.02</v>
      </c>
      <c r="L143" s="46">
        <v>4369.5</v>
      </c>
      <c r="M143" s="46">
        <v>4422.09</v>
      </c>
      <c r="N143" s="46">
        <v>4516.8100000000004</v>
      </c>
      <c r="O143" s="46">
        <v>4690.6499999999996</v>
      </c>
      <c r="P143" s="44">
        <v>617</v>
      </c>
      <c r="Q143" s="45">
        <v>3726.1</v>
      </c>
      <c r="R143" s="46">
        <v>6039.06</v>
      </c>
    </row>
    <row r="144" spans="1:18" ht="21" x14ac:dyDescent="0.25">
      <c r="A144" s="42" t="s">
        <v>157</v>
      </c>
      <c r="B144" s="43">
        <v>128</v>
      </c>
      <c r="C144" s="44">
        <v>53654</v>
      </c>
      <c r="D144" s="45">
        <v>309478.2</v>
      </c>
      <c r="E144" s="45">
        <v>287205.3</v>
      </c>
      <c r="F144" s="45">
        <v>315400.40000000002</v>
      </c>
      <c r="G144" s="45">
        <v>315497.90000000002</v>
      </c>
      <c r="H144" s="45">
        <v>359510.3</v>
      </c>
      <c r="I144" s="45">
        <v>371727.2</v>
      </c>
      <c r="J144" s="46">
        <v>5768.04</v>
      </c>
      <c r="K144" s="46">
        <v>5352.91</v>
      </c>
      <c r="L144" s="46">
        <v>5878.41</v>
      </c>
      <c r="M144" s="46">
        <v>5880.23</v>
      </c>
      <c r="N144" s="46">
        <v>6700.53</v>
      </c>
      <c r="O144" s="46">
        <v>6928.23</v>
      </c>
      <c r="P144" s="44">
        <v>479</v>
      </c>
      <c r="Q144" s="45">
        <v>2236.8000000000002</v>
      </c>
      <c r="R144" s="46">
        <v>4669.7299999999996</v>
      </c>
    </row>
    <row r="145" spans="1:18" ht="21" x14ac:dyDescent="0.25">
      <c r="A145" s="42" t="s">
        <v>158</v>
      </c>
      <c r="B145" s="43">
        <v>129</v>
      </c>
      <c r="C145" s="44">
        <v>49035</v>
      </c>
      <c r="D145" s="45">
        <v>295608.7</v>
      </c>
      <c r="E145" s="45">
        <v>274628.90000000002</v>
      </c>
      <c r="F145" s="45">
        <v>301056.3</v>
      </c>
      <c r="G145" s="45">
        <v>301153.8</v>
      </c>
      <c r="H145" s="45">
        <v>343647</v>
      </c>
      <c r="I145" s="45">
        <v>355825.2</v>
      </c>
      <c r="J145" s="46">
        <v>6028.52</v>
      </c>
      <c r="K145" s="46">
        <v>5600.67</v>
      </c>
      <c r="L145" s="46">
        <v>6139.62</v>
      </c>
      <c r="M145" s="46">
        <v>6141.61</v>
      </c>
      <c r="N145" s="46">
        <v>7008.2</v>
      </c>
      <c r="O145" s="46">
        <v>7256.56</v>
      </c>
      <c r="P145" s="44">
        <v>294</v>
      </c>
      <c r="Q145" s="45">
        <v>1556.2</v>
      </c>
      <c r="R145" s="46">
        <v>5293.2</v>
      </c>
    </row>
    <row r="146" spans="1:18" x14ac:dyDescent="0.25">
      <c r="A146" s="42" t="s">
        <v>159</v>
      </c>
      <c r="B146" s="43">
        <v>130</v>
      </c>
      <c r="C146" s="44">
        <v>3773</v>
      </c>
      <c r="D146" s="45">
        <v>12752.6</v>
      </c>
      <c r="E146" s="45">
        <v>11584.2</v>
      </c>
      <c r="F146" s="45">
        <v>13082.3</v>
      </c>
      <c r="G146" s="45">
        <v>13082.3</v>
      </c>
      <c r="H146" s="45">
        <v>14538.3</v>
      </c>
      <c r="I146" s="45">
        <v>14565.7</v>
      </c>
      <c r="J146" s="46">
        <v>3379.96</v>
      </c>
      <c r="K146" s="46">
        <v>3070.29</v>
      </c>
      <c r="L146" s="46">
        <v>3467.35</v>
      </c>
      <c r="M146" s="46">
        <v>3467.35</v>
      </c>
      <c r="N146" s="46">
        <v>3853.25</v>
      </c>
      <c r="O146" s="46">
        <v>3860.51</v>
      </c>
      <c r="P146" s="44">
        <v>154</v>
      </c>
      <c r="Q146" s="45">
        <v>606.6</v>
      </c>
      <c r="R146" s="46">
        <v>3938.96</v>
      </c>
    </row>
    <row r="147" spans="1:18" x14ac:dyDescent="0.25">
      <c r="A147" s="42" t="s">
        <v>160</v>
      </c>
      <c r="B147" s="43">
        <v>131</v>
      </c>
      <c r="C147" s="44">
        <v>846</v>
      </c>
      <c r="D147" s="45">
        <v>1116.9000000000001</v>
      </c>
      <c r="E147" s="45">
        <v>992.2</v>
      </c>
      <c r="F147" s="45">
        <v>1261.8</v>
      </c>
      <c r="G147" s="45">
        <v>1261.8</v>
      </c>
      <c r="H147" s="45">
        <v>1325</v>
      </c>
      <c r="I147" s="45">
        <v>1336.3</v>
      </c>
      <c r="J147" s="46">
        <v>1320.21</v>
      </c>
      <c r="K147" s="46">
        <v>1172.81</v>
      </c>
      <c r="L147" s="46">
        <v>1491.49</v>
      </c>
      <c r="M147" s="46">
        <v>1491.49</v>
      </c>
      <c r="N147" s="46">
        <v>1566.19</v>
      </c>
      <c r="O147" s="46">
        <v>1579.55</v>
      </c>
      <c r="P147" s="44">
        <v>31</v>
      </c>
      <c r="Q147" s="45">
        <v>74</v>
      </c>
      <c r="R147" s="46">
        <v>2387.1</v>
      </c>
    </row>
    <row r="148" spans="1:18" x14ac:dyDescent="0.25">
      <c r="A148" s="42" t="s">
        <v>161</v>
      </c>
      <c r="B148" s="43">
        <v>132</v>
      </c>
      <c r="C148" s="44">
        <v>1803</v>
      </c>
      <c r="D148" s="45">
        <v>5869.3</v>
      </c>
      <c r="E148" s="45">
        <v>4821</v>
      </c>
      <c r="F148" s="45">
        <v>6362.4</v>
      </c>
      <c r="G148" s="45">
        <v>6372.2</v>
      </c>
      <c r="H148" s="45">
        <v>6777.7</v>
      </c>
      <c r="I148" s="45">
        <v>7041.6</v>
      </c>
      <c r="J148" s="46">
        <v>3255.3</v>
      </c>
      <c r="K148" s="46">
        <v>2673.88</v>
      </c>
      <c r="L148" s="46">
        <v>3528.79</v>
      </c>
      <c r="M148" s="46">
        <v>3534.22</v>
      </c>
      <c r="N148" s="46">
        <v>3759.12</v>
      </c>
      <c r="O148" s="46">
        <v>3905.49</v>
      </c>
      <c r="P148" s="44">
        <v>14</v>
      </c>
      <c r="Q148" s="45">
        <v>42.2</v>
      </c>
      <c r="R148" s="46">
        <v>3014.29</v>
      </c>
    </row>
    <row r="149" spans="1:18" x14ac:dyDescent="0.25">
      <c r="A149" s="42" t="s">
        <v>162</v>
      </c>
      <c r="B149" s="43">
        <v>1321</v>
      </c>
      <c r="C149" s="44">
        <v>1367</v>
      </c>
      <c r="D149" s="45">
        <v>5130.3</v>
      </c>
      <c r="E149" s="45">
        <v>4247.7</v>
      </c>
      <c r="F149" s="45">
        <v>5437.6</v>
      </c>
      <c r="G149" s="45">
        <v>5447.5</v>
      </c>
      <c r="H149" s="45">
        <v>5834</v>
      </c>
      <c r="I149" s="45">
        <v>6012.9</v>
      </c>
      <c r="J149" s="46">
        <v>3752.96</v>
      </c>
      <c r="K149" s="46">
        <v>3107.32</v>
      </c>
      <c r="L149" s="46">
        <v>3977.76</v>
      </c>
      <c r="M149" s="46">
        <v>3985</v>
      </c>
      <c r="N149" s="46">
        <v>4267.74</v>
      </c>
      <c r="O149" s="46">
        <v>4398.6099999999997</v>
      </c>
      <c r="P149" s="44">
        <v>4</v>
      </c>
      <c r="Q149" s="45">
        <v>15.4</v>
      </c>
      <c r="R149" s="46">
        <v>3850</v>
      </c>
    </row>
    <row r="150" spans="1:18" ht="42" x14ac:dyDescent="0.25">
      <c r="A150" s="42" t="s">
        <v>163</v>
      </c>
      <c r="B150" s="43">
        <v>133</v>
      </c>
      <c r="C150" s="44">
        <v>144</v>
      </c>
      <c r="D150" s="45">
        <v>726</v>
      </c>
      <c r="E150" s="45">
        <v>660.1</v>
      </c>
      <c r="F150" s="45">
        <v>739.1</v>
      </c>
      <c r="G150" s="45">
        <v>739.1</v>
      </c>
      <c r="H150" s="45">
        <v>851.7</v>
      </c>
      <c r="I150" s="45">
        <v>913.3</v>
      </c>
      <c r="J150" s="46">
        <v>5041.67</v>
      </c>
      <c r="K150" s="46">
        <v>4584.03</v>
      </c>
      <c r="L150" s="46">
        <v>5132.6400000000003</v>
      </c>
      <c r="M150" s="46">
        <v>5132.6400000000003</v>
      </c>
      <c r="N150" s="46">
        <v>5914.58</v>
      </c>
      <c r="O150" s="46">
        <v>6342.36</v>
      </c>
      <c r="P150" s="44">
        <v>0</v>
      </c>
      <c r="Q150" s="45">
        <v>0</v>
      </c>
      <c r="R150" s="46">
        <v>0</v>
      </c>
    </row>
    <row r="151" spans="1:18" x14ac:dyDescent="0.25">
      <c r="A151" s="42" t="s">
        <v>164</v>
      </c>
      <c r="B151" s="43">
        <v>134</v>
      </c>
      <c r="C151" s="44">
        <v>9734</v>
      </c>
      <c r="D151" s="45">
        <v>59801</v>
      </c>
      <c r="E151" s="45">
        <v>55402.3</v>
      </c>
      <c r="F151" s="45">
        <v>60573.4</v>
      </c>
      <c r="G151" s="45">
        <v>60618.6</v>
      </c>
      <c r="H151" s="45">
        <v>70336.2</v>
      </c>
      <c r="I151" s="45">
        <v>72834.8</v>
      </c>
      <c r="J151" s="46">
        <v>6143.52</v>
      </c>
      <c r="K151" s="46">
        <v>5691.63</v>
      </c>
      <c r="L151" s="46">
        <v>6222.87</v>
      </c>
      <c r="M151" s="46">
        <v>6227.51</v>
      </c>
      <c r="N151" s="46">
        <v>7225.83</v>
      </c>
      <c r="O151" s="46">
        <v>7482.51</v>
      </c>
      <c r="P151" s="44">
        <v>23</v>
      </c>
      <c r="Q151" s="45">
        <v>137.1</v>
      </c>
      <c r="R151" s="46">
        <v>5960.87</v>
      </c>
    </row>
    <row r="152" spans="1:18" x14ac:dyDescent="0.25">
      <c r="A152" s="42" t="s">
        <v>165</v>
      </c>
      <c r="B152" s="43">
        <v>1341</v>
      </c>
      <c r="C152" s="44">
        <v>9538</v>
      </c>
      <c r="D152" s="45">
        <v>42796.1</v>
      </c>
      <c r="E152" s="45">
        <v>38645.699999999997</v>
      </c>
      <c r="F152" s="45">
        <v>45021.1</v>
      </c>
      <c r="G152" s="45">
        <v>45104.800000000003</v>
      </c>
      <c r="H152" s="45">
        <v>50607.199999999997</v>
      </c>
      <c r="I152" s="45">
        <v>52075.8</v>
      </c>
      <c r="J152" s="46">
        <v>4486.91</v>
      </c>
      <c r="K152" s="46">
        <v>4051.76</v>
      </c>
      <c r="L152" s="46">
        <v>4720.18</v>
      </c>
      <c r="M152" s="46">
        <v>4728.96</v>
      </c>
      <c r="N152" s="46">
        <v>5305.85</v>
      </c>
      <c r="O152" s="46">
        <v>5459.82</v>
      </c>
      <c r="P152" s="44">
        <v>36</v>
      </c>
      <c r="Q152" s="45">
        <v>206.2</v>
      </c>
      <c r="R152" s="46">
        <v>5727.78</v>
      </c>
    </row>
    <row r="153" spans="1:18" ht="21" x14ac:dyDescent="0.25">
      <c r="A153" s="54" t="s">
        <v>92</v>
      </c>
      <c r="B153" s="43">
        <v>1342</v>
      </c>
      <c r="C153" s="44">
        <v>1485</v>
      </c>
      <c r="D153" s="45">
        <v>5604.2</v>
      </c>
      <c r="E153" s="45">
        <v>4622</v>
      </c>
      <c r="F153" s="45">
        <v>6077.2</v>
      </c>
      <c r="G153" s="45">
        <v>6151.1</v>
      </c>
      <c r="H153" s="45">
        <v>6616</v>
      </c>
      <c r="I153" s="45">
        <v>6862.6</v>
      </c>
      <c r="J153" s="46">
        <v>3773.87</v>
      </c>
      <c r="K153" s="46">
        <v>3112.46</v>
      </c>
      <c r="L153" s="46">
        <v>4092.39</v>
      </c>
      <c r="M153" s="46">
        <v>4142.1499999999996</v>
      </c>
      <c r="N153" s="46">
        <v>4455.22</v>
      </c>
      <c r="O153" s="46">
        <v>4621.28</v>
      </c>
      <c r="P153" s="44">
        <v>8</v>
      </c>
      <c r="Q153" s="45">
        <v>31.7</v>
      </c>
      <c r="R153" s="46">
        <v>3962.5</v>
      </c>
    </row>
    <row r="154" spans="1:18" x14ac:dyDescent="0.25">
      <c r="A154" s="53" t="s">
        <v>93</v>
      </c>
      <c r="B154" s="43">
        <v>1343</v>
      </c>
      <c r="C154" s="44">
        <v>3295</v>
      </c>
      <c r="D154" s="45">
        <v>14992.2</v>
      </c>
      <c r="E154" s="45">
        <v>13608.3</v>
      </c>
      <c r="F154" s="45">
        <v>15714.3</v>
      </c>
      <c r="G154" s="45">
        <v>15723.6</v>
      </c>
      <c r="H154" s="45">
        <v>17481.3</v>
      </c>
      <c r="I154" s="45">
        <v>18104.400000000001</v>
      </c>
      <c r="J154" s="46">
        <v>4549.9799999999996</v>
      </c>
      <c r="K154" s="46">
        <v>4129.9799999999996</v>
      </c>
      <c r="L154" s="46">
        <v>4769.1400000000003</v>
      </c>
      <c r="M154" s="46">
        <v>4771.96</v>
      </c>
      <c r="N154" s="46">
        <v>5305.4</v>
      </c>
      <c r="O154" s="46">
        <v>5494.51</v>
      </c>
      <c r="P154" s="44">
        <v>11</v>
      </c>
      <c r="Q154" s="45">
        <v>64</v>
      </c>
      <c r="R154" s="46">
        <v>5818.18</v>
      </c>
    </row>
    <row r="155" spans="1:18" x14ac:dyDescent="0.25">
      <c r="A155" s="53" t="s">
        <v>94</v>
      </c>
      <c r="B155" s="43">
        <v>1344</v>
      </c>
      <c r="C155" s="44">
        <v>4758</v>
      </c>
      <c r="D155" s="45">
        <v>22199.7</v>
      </c>
      <c r="E155" s="45">
        <v>20415.400000000001</v>
      </c>
      <c r="F155" s="45">
        <v>23229.599999999999</v>
      </c>
      <c r="G155" s="45">
        <v>23230.1</v>
      </c>
      <c r="H155" s="45">
        <v>26509.9</v>
      </c>
      <c r="I155" s="45">
        <v>27108.799999999999</v>
      </c>
      <c r="J155" s="46">
        <v>4665.76</v>
      </c>
      <c r="K155" s="46">
        <v>4290.75</v>
      </c>
      <c r="L155" s="46">
        <v>4882.22</v>
      </c>
      <c r="M155" s="46">
        <v>4882.32</v>
      </c>
      <c r="N155" s="46">
        <v>5571.65</v>
      </c>
      <c r="O155" s="46">
        <v>5697.52</v>
      </c>
      <c r="P155" s="44">
        <v>17</v>
      </c>
      <c r="Q155" s="45">
        <v>110.5</v>
      </c>
      <c r="R155" s="46">
        <v>6500</v>
      </c>
    </row>
    <row r="156" spans="1:18" ht="21" x14ac:dyDescent="0.25">
      <c r="A156" s="42" t="s">
        <v>166</v>
      </c>
      <c r="B156" s="43">
        <v>1345</v>
      </c>
      <c r="C156" s="44">
        <v>4</v>
      </c>
      <c r="D156" s="45">
        <v>30.5</v>
      </c>
      <c r="E156" s="45">
        <v>20.5</v>
      </c>
      <c r="F156" s="45">
        <v>30.5</v>
      </c>
      <c r="G156" s="45">
        <v>43.2</v>
      </c>
      <c r="H156" s="45">
        <v>46.6</v>
      </c>
      <c r="I156" s="45">
        <v>46.8</v>
      </c>
      <c r="J156" s="46">
        <v>7625</v>
      </c>
      <c r="K156" s="46">
        <v>5125</v>
      </c>
      <c r="L156" s="46">
        <v>7625</v>
      </c>
      <c r="M156" s="46">
        <v>10800</v>
      </c>
      <c r="N156" s="46">
        <v>11650</v>
      </c>
      <c r="O156" s="46">
        <v>11700</v>
      </c>
      <c r="P156" s="44">
        <v>0</v>
      </c>
      <c r="Q156" s="45">
        <v>0</v>
      </c>
      <c r="R156" s="46">
        <v>0</v>
      </c>
    </row>
    <row r="157" spans="1:18" x14ac:dyDescent="0.25">
      <c r="A157" s="42" t="s">
        <v>167</v>
      </c>
      <c r="B157" s="43">
        <v>1346</v>
      </c>
      <c r="C157" s="44">
        <v>9534</v>
      </c>
      <c r="D157" s="45">
        <v>42765.599999999999</v>
      </c>
      <c r="E157" s="45">
        <v>38625.199999999997</v>
      </c>
      <c r="F157" s="45">
        <v>44990.6</v>
      </c>
      <c r="G157" s="45">
        <v>45061.599999999999</v>
      </c>
      <c r="H157" s="45">
        <v>50560.6</v>
      </c>
      <c r="I157" s="45">
        <v>52029</v>
      </c>
      <c r="J157" s="46">
        <v>4485.59</v>
      </c>
      <c r="K157" s="46">
        <v>4051.31</v>
      </c>
      <c r="L157" s="46">
        <v>4718.96</v>
      </c>
      <c r="M157" s="46">
        <v>4726.41</v>
      </c>
      <c r="N157" s="46">
        <v>5303.19</v>
      </c>
      <c r="O157" s="46">
        <v>5457.21</v>
      </c>
      <c r="P157" s="44">
        <v>36</v>
      </c>
      <c r="Q157" s="45">
        <v>206.2</v>
      </c>
      <c r="R157" s="46">
        <v>5727.78</v>
      </c>
    </row>
    <row r="158" spans="1:18" ht="31.5" x14ac:dyDescent="0.25">
      <c r="A158" s="42" t="s">
        <v>168</v>
      </c>
      <c r="B158" s="43">
        <v>135</v>
      </c>
      <c r="C158" s="44">
        <v>12761</v>
      </c>
      <c r="D158" s="45">
        <v>53484.4</v>
      </c>
      <c r="E158" s="45">
        <v>49828.800000000003</v>
      </c>
      <c r="F158" s="45">
        <v>53997</v>
      </c>
      <c r="G158" s="45">
        <v>54054.9</v>
      </c>
      <c r="H158" s="45">
        <v>54057.8</v>
      </c>
      <c r="I158" s="45">
        <v>55938.7</v>
      </c>
      <c r="J158" s="46">
        <v>4191.24</v>
      </c>
      <c r="K158" s="46">
        <v>3904.77</v>
      </c>
      <c r="L158" s="46">
        <v>4231.41</v>
      </c>
      <c r="M158" s="46">
        <v>4235.95</v>
      </c>
      <c r="N158" s="46">
        <v>4236.17</v>
      </c>
      <c r="O158" s="46">
        <v>4383.57</v>
      </c>
      <c r="P158" s="44">
        <v>153</v>
      </c>
      <c r="Q158" s="45">
        <v>1120.7</v>
      </c>
      <c r="R158" s="46">
        <v>7324.84</v>
      </c>
    </row>
    <row r="159" spans="1:18" ht="21" x14ac:dyDescent="0.25">
      <c r="A159" s="42" t="s">
        <v>169</v>
      </c>
      <c r="B159" s="43">
        <v>136</v>
      </c>
      <c r="C159" s="44">
        <v>154</v>
      </c>
      <c r="D159" s="45">
        <v>2614.1999999999998</v>
      </c>
      <c r="E159" s="45">
        <v>2591.6999999999998</v>
      </c>
      <c r="F159" s="45">
        <v>2614.5</v>
      </c>
      <c r="G159" s="45">
        <v>2614.5</v>
      </c>
      <c r="H159" s="45">
        <v>2614.5</v>
      </c>
      <c r="I159" s="45">
        <v>2608.1999999999998</v>
      </c>
      <c r="J159" s="46">
        <v>16975.32</v>
      </c>
      <c r="K159" s="46">
        <v>16829.22</v>
      </c>
      <c r="L159" s="46">
        <v>16977.27</v>
      </c>
      <c r="M159" s="46">
        <v>16977.27</v>
      </c>
      <c r="N159" s="46">
        <v>16977.27</v>
      </c>
      <c r="O159" s="46">
        <v>16936.36</v>
      </c>
      <c r="P159" s="44">
        <v>0</v>
      </c>
      <c r="Q159" s="45">
        <v>0</v>
      </c>
      <c r="R159" s="46">
        <v>0</v>
      </c>
    </row>
    <row r="160" spans="1:18" ht="21" x14ac:dyDescent="0.25">
      <c r="A160" s="53" t="s">
        <v>170</v>
      </c>
      <c r="B160" s="43">
        <v>137</v>
      </c>
      <c r="C160" s="44">
        <v>4</v>
      </c>
      <c r="D160" s="45">
        <v>83.7</v>
      </c>
      <c r="E160" s="45">
        <v>83.6</v>
      </c>
      <c r="F160" s="45">
        <v>83.7</v>
      </c>
      <c r="G160" s="45">
        <v>83.7</v>
      </c>
      <c r="H160" s="45">
        <v>83.7</v>
      </c>
      <c r="I160" s="45">
        <v>83.7</v>
      </c>
      <c r="J160" s="46">
        <v>20930</v>
      </c>
      <c r="K160" s="46">
        <v>20900</v>
      </c>
      <c r="L160" s="46">
        <v>20930</v>
      </c>
      <c r="M160" s="46">
        <v>20930</v>
      </c>
      <c r="N160" s="46">
        <v>20930</v>
      </c>
      <c r="O160" s="46">
        <v>20930</v>
      </c>
      <c r="P160" s="44">
        <v>0</v>
      </c>
      <c r="Q160" s="45">
        <v>0</v>
      </c>
      <c r="R160" s="46">
        <v>0</v>
      </c>
    </row>
    <row r="161" spans="1:18" x14ac:dyDescent="0.25">
      <c r="A161" s="53" t="s">
        <v>171</v>
      </c>
      <c r="B161" s="43">
        <v>138</v>
      </c>
      <c r="C161" s="44">
        <v>113</v>
      </c>
      <c r="D161" s="45">
        <v>2256.1999999999998</v>
      </c>
      <c r="E161" s="45">
        <v>2242.3000000000002</v>
      </c>
      <c r="F161" s="45">
        <v>2256.1999999999998</v>
      </c>
      <c r="G161" s="45">
        <v>2256.1999999999998</v>
      </c>
      <c r="H161" s="45">
        <v>2256.1999999999998</v>
      </c>
      <c r="I161" s="45">
        <v>2249.8000000000002</v>
      </c>
      <c r="J161" s="46">
        <v>19966.37</v>
      </c>
      <c r="K161" s="46">
        <v>19843.36</v>
      </c>
      <c r="L161" s="46">
        <v>19966.37</v>
      </c>
      <c r="M161" s="46">
        <v>19966.37</v>
      </c>
      <c r="N161" s="46">
        <v>19966.37</v>
      </c>
      <c r="O161" s="46">
        <v>19909.73</v>
      </c>
      <c r="P161" s="44">
        <v>0</v>
      </c>
      <c r="Q161" s="45">
        <v>0</v>
      </c>
      <c r="R161" s="46">
        <v>0</v>
      </c>
    </row>
    <row r="162" spans="1:18" x14ac:dyDescent="0.25">
      <c r="A162" s="53" t="s">
        <v>172</v>
      </c>
      <c r="B162" s="43">
        <v>139</v>
      </c>
      <c r="C162" s="44">
        <v>37</v>
      </c>
      <c r="D162" s="45">
        <v>274.3</v>
      </c>
      <c r="E162" s="45">
        <v>265.8</v>
      </c>
      <c r="F162" s="45">
        <v>274.60000000000002</v>
      </c>
      <c r="G162" s="45">
        <v>274.60000000000002</v>
      </c>
      <c r="H162" s="45">
        <v>274.60000000000002</v>
      </c>
      <c r="I162" s="45">
        <v>274.7</v>
      </c>
      <c r="J162" s="46">
        <v>7413.51</v>
      </c>
      <c r="K162" s="46">
        <v>7183.78</v>
      </c>
      <c r="L162" s="46">
        <v>7421.62</v>
      </c>
      <c r="M162" s="46">
        <v>7421.62</v>
      </c>
      <c r="N162" s="46">
        <v>7421.62</v>
      </c>
      <c r="O162" s="46">
        <v>7424.32</v>
      </c>
      <c r="P162" s="44">
        <v>0</v>
      </c>
      <c r="Q162" s="45">
        <v>0</v>
      </c>
      <c r="R162" s="46">
        <v>0</v>
      </c>
    </row>
    <row r="163" spans="1:18" ht="21" x14ac:dyDescent="0.25">
      <c r="A163" s="42" t="s">
        <v>173</v>
      </c>
      <c r="B163" s="43">
        <v>140</v>
      </c>
      <c r="C163" s="44">
        <v>2654</v>
      </c>
      <c r="D163" s="45">
        <v>18040.900000000001</v>
      </c>
      <c r="E163" s="45">
        <v>17628.8</v>
      </c>
      <c r="F163" s="45">
        <v>18046.900000000001</v>
      </c>
      <c r="G163" s="45">
        <v>18049.599999999999</v>
      </c>
      <c r="H163" s="45">
        <v>18049.599999999999</v>
      </c>
      <c r="I163" s="45">
        <v>18202.3</v>
      </c>
      <c r="J163" s="46">
        <v>6797.63</v>
      </c>
      <c r="K163" s="46">
        <v>6642.35</v>
      </c>
      <c r="L163" s="46">
        <v>6799.89</v>
      </c>
      <c r="M163" s="46">
        <v>6800.9</v>
      </c>
      <c r="N163" s="46">
        <v>6800.9</v>
      </c>
      <c r="O163" s="46">
        <v>6858.44</v>
      </c>
      <c r="P163" s="44">
        <v>61</v>
      </c>
      <c r="Q163" s="45">
        <v>590.20000000000005</v>
      </c>
      <c r="R163" s="46">
        <v>9675.41</v>
      </c>
    </row>
    <row r="164" spans="1:18" x14ac:dyDescent="0.25">
      <c r="A164" s="42" t="s">
        <v>174</v>
      </c>
      <c r="B164" s="43">
        <v>141</v>
      </c>
      <c r="C164" s="44">
        <v>37</v>
      </c>
      <c r="D164" s="45">
        <v>214.2</v>
      </c>
      <c r="E164" s="45">
        <v>204.5</v>
      </c>
      <c r="F164" s="45">
        <v>214.2</v>
      </c>
      <c r="G164" s="45">
        <v>214.2</v>
      </c>
      <c r="H164" s="45">
        <v>214.2</v>
      </c>
      <c r="I164" s="45">
        <v>222.2</v>
      </c>
      <c r="J164" s="46">
        <v>5789.19</v>
      </c>
      <c r="K164" s="46">
        <v>5527.03</v>
      </c>
      <c r="L164" s="46">
        <v>5789.19</v>
      </c>
      <c r="M164" s="46">
        <v>5789.19</v>
      </c>
      <c r="N164" s="46">
        <v>5789.19</v>
      </c>
      <c r="O164" s="46">
        <v>6005.41</v>
      </c>
      <c r="P164" s="44">
        <v>0</v>
      </c>
      <c r="Q164" s="45">
        <v>0</v>
      </c>
      <c r="R164" s="46">
        <v>0</v>
      </c>
    </row>
    <row r="165" spans="1:18" x14ac:dyDescent="0.25">
      <c r="A165" s="42" t="s">
        <v>175</v>
      </c>
      <c r="B165" s="43">
        <v>142</v>
      </c>
      <c r="C165" s="44">
        <v>120</v>
      </c>
      <c r="D165" s="45">
        <v>548.29999999999995</v>
      </c>
      <c r="E165" s="45">
        <v>521.5</v>
      </c>
      <c r="F165" s="45">
        <v>550.6</v>
      </c>
      <c r="G165" s="45">
        <v>550.6</v>
      </c>
      <c r="H165" s="45">
        <v>550.6</v>
      </c>
      <c r="I165" s="45">
        <v>564.20000000000005</v>
      </c>
      <c r="J165" s="46">
        <v>4569.17</v>
      </c>
      <c r="K165" s="46">
        <v>4345.83</v>
      </c>
      <c r="L165" s="46">
        <v>4588.33</v>
      </c>
      <c r="M165" s="46">
        <v>4588.33</v>
      </c>
      <c r="N165" s="46">
        <v>4588.33</v>
      </c>
      <c r="O165" s="46">
        <v>4701.67</v>
      </c>
      <c r="P165" s="44">
        <v>0</v>
      </c>
      <c r="Q165" s="45">
        <v>0</v>
      </c>
      <c r="R165" s="46">
        <v>0</v>
      </c>
    </row>
    <row r="166" spans="1:18" x14ac:dyDescent="0.25">
      <c r="A166" s="42" t="s">
        <v>176</v>
      </c>
      <c r="B166" s="43">
        <v>143</v>
      </c>
      <c r="C166" s="44">
        <v>2</v>
      </c>
      <c r="D166" s="45">
        <v>9.1999999999999993</v>
      </c>
      <c r="E166" s="45">
        <v>8.5</v>
      </c>
      <c r="F166" s="45">
        <v>9.1999999999999993</v>
      </c>
      <c r="G166" s="45">
        <v>9.1999999999999993</v>
      </c>
      <c r="H166" s="45">
        <v>9.1999999999999993</v>
      </c>
      <c r="I166" s="45">
        <v>9.6999999999999993</v>
      </c>
      <c r="J166" s="46">
        <v>4600</v>
      </c>
      <c r="K166" s="46">
        <v>4250</v>
      </c>
      <c r="L166" s="46">
        <v>4600</v>
      </c>
      <c r="M166" s="46">
        <v>4600</v>
      </c>
      <c r="N166" s="46">
        <v>4600</v>
      </c>
      <c r="O166" s="46">
        <v>4850</v>
      </c>
      <c r="P166" s="44">
        <v>0</v>
      </c>
      <c r="Q166" s="45">
        <v>0</v>
      </c>
      <c r="R166" s="46">
        <v>0</v>
      </c>
    </row>
    <row r="167" spans="1:18" x14ac:dyDescent="0.25">
      <c r="A167" s="42" t="s">
        <v>177</v>
      </c>
      <c r="B167" s="43">
        <v>144</v>
      </c>
      <c r="C167" s="44">
        <v>171</v>
      </c>
      <c r="D167" s="45">
        <v>2111.4</v>
      </c>
      <c r="E167" s="45">
        <v>2018.3</v>
      </c>
      <c r="F167" s="45">
        <v>2111.4</v>
      </c>
      <c r="G167" s="45">
        <v>2111.4</v>
      </c>
      <c r="H167" s="45">
        <v>2111.4</v>
      </c>
      <c r="I167" s="45">
        <v>2049.8000000000002</v>
      </c>
      <c r="J167" s="46">
        <v>12347.37</v>
      </c>
      <c r="K167" s="46">
        <v>11802.92</v>
      </c>
      <c r="L167" s="46">
        <v>12347.37</v>
      </c>
      <c r="M167" s="46">
        <v>12347.37</v>
      </c>
      <c r="N167" s="46">
        <v>12347.37</v>
      </c>
      <c r="O167" s="46">
        <v>11987.13</v>
      </c>
      <c r="P167" s="44">
        <v>1</v>
      </c>
      <c r="Q167" s="45">
        <v>20.9</v>
      </c>
      <c r="R167" s="46">
        <v>20930</v>
      </c>
    </row>
    <row r="168" spans="1:18" x14ac:dyDescent="0.25">
      <c r="A168" s="42" t="s">
        <v>178</v>
      </c>
      <c r="B168" s="43">
        <v>145</v>
      </c>
      <c r="C168" s="44">
        <v>543</v>
      </c>
      <c r="D168" s="45">
        <v>3160.5</v>
      </c>
      <c r="E168" s="45">
        <v>3026.9</v>
      </c>
      <c r="F168" s="45">
        <v>3184.6</v>
      </c>
      <c r="G168" s="45">
        <v>3224.8</v>
      </c>
      <c r="H168" s="45">
        <v>3227.7</v>
      </c>
      <c r="I168" s="45">
        <v>3322.5</v>
      </c>
      <c r="J168" s="46">
        <v>5820.44</v>
      </c>
      <c r="K168" s="46">
        <v>5574.4</v>
      </c>
      <c r="L168" s="46">
        <v>5864.83</v>
      </c>
      <c r="M168" s="46">
        <v>5938.86</v>
      </c>
      <c r="N168" s="46">
        <v>5944.2</v>
      </c>
      <c r="O168" s="46">
        <v>6118.78</v>
      </c>
      <c r="P168" s="44">
        <v>7</v>
      </c>
      <c r="Q168" s="45">
        <v>68.900000000000006</v>
      </c>
      <c r="R168" s="46">
        <v>9842.86</v>
      </c>
    </row>
    <row r="169" spans="1:18" x14ac:dyDescent="0.25">
      <c r="A169" s="42" t="s">
        <v>179</v>
      </c>
      <c r="B169" s="43">
        <v>146</v>
      </c>
      <c r="C169" s="44">
        <v>4268</v>
      </c>
      <c r="D169" s="45">
        <v>13444.2</v>
      </c>
      <c r="E169" s="45">
        <v>12272.7</v>
      </c>
      <c r="F169" s="45">
        <v>13528.6</v>
      </c>
      <c r="G169" s="45">
        <v>13533</v>
      </c>
      <c r="H169" s="45">
        <v>13533</v>
      </c>
      <c r="I169" s="45">
        <v>14102.7</v>
      </c>
      <c r="J169" s="46">
        <v>3150</v>
      </c>
      <c r="K169" s="46">
        <v>2875.52</v>
      </c>
      <c r="L169" s="46">
        <v>3169.78</v>
      </c>
      <c r="M169" s="46">
        <v>3170.81</v>
      </c>
      <c r="N169" s="46">
        <v>3170.81</v>
      </c>
      <c r="O169" s="46">
        <v>3304.29</v>
      </c>
      <c r="P169" s="44">
        <v>48</v>
      </c>
      <c r="Q169" s="45">
        <v>285.89999999999998</v>
      </c>
      <c r="R169" s="46">
        <v>5956.25</v>
      </c>
    </row>
    <row r="170" spans="1:18" x14ac:dyDescent="0.25">
      <c r="A170" s="42" t="s">
        <v>180</v>
      </c>
      <c r="B170" s="43">
        <v>1461</v>
      </c>
      <c r="C170" s="44">
        <v>4760</v>
      </c>
      <c r="D170" s="45">
        <v>13196.8</v>
      </c>
      <c r="E170" s="45">
        <v>11425.9</v>
      </c>
      <c r="F170" s="45">
        <v>13566.5</v>
      </c>
      <c r="G170" s="45">
        <v>13577.1</v>
      </c>
      <c r="H170" s="45">
        <v>13577.1</v>
      </c>
      <c r="I170" s="45">
        <v>14674.7</v>
      </c>
      <c r="J170" s="46">
        <v>2772.44</v>
      </c>
      <c r="K170" s="46">
        <v>2400.4</v>
      </c>
      <c r="L170" s="46">
        <v>2850.11</v>
      </c>
      <c r="M170" s="46">
        <v>2852.33</v>
      </c>
      <c r="N170" s="46">
        <v>2852.33</v>
      </c>
      <c r="O170" s="46">
        <v>3082.92</v>
      </c>
      <c r="P170" s="44">
        <v>36</v>
      </c>
      <c r="Q170" s="45">
        <v>154.80000000000001</v>
      </c>
      <c r="R170" s="46">
        <v>4300</v>
      </c>
    </row>
    <row r="171" spans="1:18" ht="21" x14ac:dyDescent="0.25">
      <c r="A171" s="42" t="s">
        <v>181</v>
      </c>
      <c r="B171" s="43">
        <v>147</v>
      </c>
      <c r="C171" s="44">
        <v>2</v>
      </c>
      <c r="D171" s="45">
        <v>4.4000000000000004</v>
      </c>
      <c r="E171" s="45">
        <v>3.4</v>
      </c>
      <c r="F171" s="45">
        <v>4.4000000000000004</v>
      </c>
      <c r="G171" s="45">
        <v>4.4000000000000004</v>
      </c>
      <c r="H171" s="45">
        <v>4.4000000000000004</v>
      </c>
      <c r="I171" s="45">
        <v>5.3</v>
      </c>
      <c r="J171" s="46">
        <v>2200</v>
      </c>
      <c r="K171" s="46">
        <v>1700</v>
      </c>
      <c r="L171" s="46">
        <v>2200</v>
      </c>
      <c r="M171" s="46">
        <v>2200</v>
      </c>
      <c r="N171" s="46">
        <v>2200</v>
      </c>
      <c r="O171" s="46">
        <v>2650</v>
      </c>
      <c r="P171" s="44">
        <v>0</v>
      </c>
      <c r="Q171" s="45">
        <v>0</v>
      </c>
      <c r="R171" s="46">
        <v>0</v>
      </c>
    </row>
    <row r="172" spans="1:18" x14ac:dyDescent="0.25">
      <c r="A172" s="42" t="s">
        <v>182</v>
      </c>
      <c r="B172" s="43">
        <v>148</v>
      </c>
      <c r="C172" s="44">
        <v>12</v>
      </c>
      <c r="D172" s="45">
        <v>52</v>
      </c>
      <c r="E172" s="45">
        <v>48.1</v>
      </c>
      <c r="F172" s="45">
        <v>53.2</v>
      </c>
      <c r="G172" s="45">
        <v>53.2</v>
      </c>
      <c r="H172" s="45">
        <v>53.2</v>
      </c>
      <c r="I172" s="45">
        <v>53.8</v>
      </c>
      <c r="J172" s="46">
        <v>4333.33</v>
      </c>
      <c r="K172" s="46">
        <v>4008.33</v>
      </c>
      <c r="L172" s="46">
        <v>4433.33</v>
      </c>
      <c r="M172" s="46">
        <v>4433.33</v>
      </c>
      <c r="N172" s="46">
        <v>4433.33</v>
      </c>
      <c r="O172" s="46">
        <v>4483.33</v>
      </c>
      <c r="P172" s="44">
        <v>0</v>
      </c>
      <c r="Q172" s="45">
        <v>0</v>
      </c>
      <c r="R172" s="46">
        <v>0</v>
      </c>
    </row>
    <row r="173" spans="1:18" x14ac:dyDescent="0.25">
      <c r="A173" s="42" t="s">
        <v>183</v>
      </c>
      <c r="B173" s="43">
        <v>149</v>
      </c>
      <c r="C173" s="44">
        <v>38</v>
      </c>
      <c r="D173" s="45">
        <v>88.3</v>
      </c>
      <c r="E173" s="45">
        <v>78.5</v>
      </c>
      <c r="F173" s="45">
        <v>112.9</v>
      </c>
      <c r="G173" s="45">
        <v>112.9</v>
      </c>
      <c r="H173" s="45">
        <v>112.9</v>
      </c>
      <c r="I173" s="45">
        <v>123.3</v>
      </c>
      <c r="J173" s="46">
        <v>2323.6799999999998</v>
      </c>
      <c r="K173" s="46">
        <v>2065.79</v>
      </c>
      <c r="L173" s="46">
        <v>2971.05</v>
      </c>
      <c r="M173" s="46">
        <v>2971.05</v>
      </c>
      <c r="N173" s="46">
        <v>2971.05</v>
      </c>
      <c r="O173" s="46">
        <v>3244.74</v>
      </c>
      <c r="P173" s="44">
        <v>0</v>
      </c>
      <c r="Q173" s="45">
        <v>0</v>
      </c>
      <c r="R173" s="46">
        <v>0</v>
      </c>
    </row>
    <row r="174" spans="1:18" ht="31.5" x14ac:dyDescent="0.25">
      <c r="A174" s="42" t="s">
        <v>184</v>
      </c>
      <c r="B174" s="43">
        <v>150</v>
      </c>
      <c r="C174" s="44">
        <v>3065</v>
      </c>
      <c r="D174" s="45">
        <v>12119.3</v>
      </c>
      <c r="E174" s="45">
        <v>11204.2</v>
      </c>
      <c r="F174" s="45">
        <v>12229.7</v>
      </c>
      <c r="G174" s="45">
        <v>12231.8</v>
      </c>
      <c r="H174" s="45">
        <v>12234.7</v>
      </c>
      <c r="I174" s="45">
        <v>12728.7</v>
      </c>
      <c r="J174" s="46">
        <v>3954.09</v>
      </c>
      <c r="K174" s="46">
        <v>3655.53</v>
      </c>
      <c r="L174" s="46">
        <v>3990.11</v>
      </c>
      <c r="M174" s="46">
        <v>3990.8</v>
      </c>
      <c r="N174" s="46">
        <v>3991.75</v>
      </c>
      <c r="O174" s="46">
        <v>4152.92</v>
      </c>
      <c r="P174" s="44">
        <v>33</v>
      </c>
      <c r="Q174" s="45">
        <v>216.9</v>
      </c>
      <c r="R174" s="46">
        <v>6572.73</v>
      </c>
    </row>
    <row r="175" spans="1:18" x14ac:dyDescent="0.25">
      <c r="A175" s="42" t="s">
        <v>185</v>
      </c>
      <c r="B175" s="43">
        <v>151</v>
      </c>
      <c r="C175" s="44">
        <v>1161</v>
      </c>
      <c r="D175" s="45">
        <v>2822.7</v>
      </c>
      <c r="E175" s="45">
        <v>2602.6999999999998</v>
      </c>
      <c r="F175" s="45">
        <v>3004.1</v>
      </c>
      <c r="G175" s="45">
        <v>3011.8</v>
      </c>
      <c r="H175" s="45">
        <v>3011.8</v>
      </c>
      <c r="I175" s="45">
        <v>3288.9</v>
      </c>
      <c r="J175" s="46">
        <v>2431.27</v>
      </c>
      <c r="K175" s="46">
        <v>2241.77</v>
      </c>
      <c r="L175" s="46">
        <v>2587.5100000000002</v>
      </c>
      <c r="M175" s="46">
        <v>2594.14</v>
      </c>
      <c r="N175" s="46">
        <v>2594.14</v>
      </c>
      <c r="O175" s="46">
        <v>2832.82</v>
      </c>
      <c r="P175" s="44">
        <v>33</v>
      </c>
      <c r="Q175" s="45">
        <v>169.9</v>
      </c>
      <c r="R175" s="46">
        <v>5148.4799999999996</v>
      </c>
    </row>
    <row r="176" spans="1:18" x14ac:dyDescent="0.25">
      <c r="A176" s="42" t="s">
        <v>186</v>
      </c>
      <c r="B176" s="43">
        <v>152</v>
      </c>
      <c r="C176" s="44">
        <v>714</v>
      </c>
      <c r="D176" s="45">
        <v>6708.4</v>
      </c>
      <c r="E176" s="45">
        <v>6646.2</v>
      </c>
      <c r="F176" s="45">
        <v>6727.6</v>
      </c>
      <c r="G176" s="45">
        <v>6733.2</v>
      </c>
      <c r="H176" s="45">
        <v>6733.2</v>
      </c>
      <c r="I176" s="45">
        <v>6821.9</v>
      </c>
      <c r="J176" s="46">
        <v>9395.52</v>
      </c>
      <c r="K176" s="46">
        <v>9308.4</v>
      </c>
      <c r="L176" s="46">
        <v>9422.41</v>
      </c>
      <c r="M176" s="46">
        <v>9430.25</v>
      </c>
      <c r="N176" s="46">
        <v>9430.25</v>
      </c>
      <c r="O176" s="46">
        <v>9554.48</v>
      </c>
      <c r="P176" s="44">
        <v>66</v>
      </c>
      <c r="Q176" s="45">
        <v>655.4</v>
      </c>
      <c r="R176" s="46">
        <v>9930.2999999999993</v>
      </c>
    </row>
    <row r="177" spans="1:18" x14ac:dyDescent="0.25">
      <c r="A177" s="42" t="s">
        <v>187</v>
      </c>
      <c r="B177" s="43">
        <v>153</v>
      </c>
      <c r="C177" s="44">
        <v>217</v>
      </c>
      <c r="D177" s="45">
        <v>1502.4</v>
      </c>
      <c r="E177" s="45">
        <v>1418.7</v>
      </c>
      <c r="F177" s="45">
        <v>1504.5</v>
      </c>
      <c r="G177" s="45">
        <v>1508.7</v>
      </c>
      <c r="H177" s="45">
        <v>1508.7</v>
      </c>
      <c r="I177" s="45">
        <v>1532.9</v>
      </c>
      <c r="J177" s="46">
        <v>6923.5</v>
      </c>
      <c r="K177" s="46">
        <v>6537.79</v>
      </c>
      <c r="L177" s="46">
        <v>6933.18</v>
      </c>
      <c r="M177" s="46">
        <v>6952.53</v>
      </c>
      <c r="N177" s="46">
        <v>6952.53</v>
      </c>
      <c r="O177" s="46">
        <v>7064.06</v>
      </c>
      <c r="P177" s="44">
        <v>0</v>
      </c>
      <c r="Q177" s="45">
        <v>0</v>
      </c>
      <c r="R177" s="46">
        <v>0</v>
      </c>
    </row>
    <row r="178" spans="1:18" ht="21" x14ac:dyDescent="0.25">
      <c r="A178" s="54" t="s">
        <v>152</v>
      </c>
      <c r="B178" s="43">
        <v>154</v>
      </c>
      <c r="C178" s="44">
        <v>19</v>
      </c>
      <c r="D178" s="45">
        <v>237.4</v>
      </c>
      <c r="E178" s="45">
        <v>227</v>
      </c>
      <c r="F178" s="45">
        <v>237.4</v>
      </c>
      <c r="G178" s="45">
        <v>237.4</v>
      </c>
      <c r="H178" s="45">
        <v>237.4</v>
      </c>
      <c r="I178" s="45">
        <v>237.6</v>
      </c>
      <c r="J178" s="46">
        <v>12494.74</v>
      </c>
      <c r="K178" s="46">
        <v>11947.37</v>
      </c>
      <c r="L178" s="46">
        <v>12494.74</v>
      </c>
      <c r="M178" s="46">
        <v>12494.74</v>
      </c>
      <c r="N178" s="46">
        <v>12494.74</v>
      </c>
      <c r="O178" s="46">
        <v>12505.26</v>
      </c>
      <c r="P178" s="44">
        <v>0</v>
      </c>
      <c r="Q178" s="45">
        <v>0</v>
      </c>
      <c r="R178" s="46">
        <v>0</v>
      </c>
    </row>
    <row r="179" spans="1:18" x14ac:dyDescent="0.25">
      <c r="A179" s="53" t="s">
        <v>93</v>
      </c>
      <c r="B179" s="43">
        <v>155</v>
      </c>
      <c r="C179" s="44">
        <v>72</v>
      </c>
      <c r="D179" s="45">
        <v>499.2</v>
      </c>
      <c r="E179" s="45">
        <v>471.7</v>
      </c>
      <c r="F179" s="45">
        <v>500.1</v>
      </c>
      <c r="G179" s="45">
        <v>500.1</v>
      </c>
      <c r="H179" s="45">
        <v>500.1</v>
      </c>
      <c r="I179" s="45">
        <v>511.2</v>
      </c>
      <c r="J179" s="46">
        <v>6933.33</v>
      </c>
      <c r="K179" s="46">
        <v>6551.39</v>
      </c>
      <c r="L179" s="46">
        <v>6945.83</v>
      </c>
      <c r="M179" s="46">
        <v>6945.83</v>
      </c>
      <c r="N179" s="46">
        <v>6945.83</v>
      </c>
      <c r="O179" s="46">
        <v>7100</v>
      </c>
      <c r="P179" s="44">
        <v>0</v>
      </c>
      <c r="Q179" s="45">
        <v>0</v>
      </c>
      <c r="R179" s="46">
        <v>0</v>
      </c>
    </row>
    <row r="180" spans="1:18" x14ac:dyDescent="0.25">
      <c r="A180" s="53" t="s">
        <v>94</v>
      </c>
      <c r="B180" s="43">
        <v>156</v>
      </c>
      <c r="C180" s="44">
        <v>126</v>
      </c>
      <c r="D180" s="45">
        <v>765.8</v>
      </c>
      <c r="E180" s="45">
        <v>720</v>
      </c>
      <c r="F180" s="45">
        <v>767</v>
      </c>
      <c r="G180" s="45">
        <v>771.2</v>
      </c>
      <c r="H180" s="45">
        <v>771.2</v>
      </c>
      <c r="I180" s="45">
        <v>784.1</v>
      </c>
      <c r="J180" s="46">
        <v>6077.78</v>
      </c>
      <c r="K180" s="46">
        <v>5714.29</v>
      </c>
      <c r="L180" s="46">
        <v>6087.3</v>
      </c>
      <c r="M180" s="46">
        <v>6120.63</v>
      </c>
      <c r="N180" s="46">
        <v>6120.63</v>
      </c>
      <c r="O180" s="46">
        <v>6223.02</v>
      </c>
      <c r="P180" s="44">
        <v>0</v>
      </c>
      <c r="Q180" s="45">
        <v>0</v>
      </c>
      <c r="R180" s="46">
        <v>0</v>
      </c>
    </row>
    <row r="181" spans="1:18" ht="21" x14ac:dyDescent="0.25">
      <c r="A181" s="42" t="s">
        <v>188</v>
      </c>
      <c r="B181" s="43">
        <v>157</v>
      </c>
      <c r="C181" s="44">
        <v>5</v>
      </c>
      <c r="D181" s="45">
        <v>137.9</v>
      </c>
      <c r="E181" s="45">
        <v>130</v>
      </c>
      <c r="F181" s="45">
        <v>137.9</v>
      </c>
      <c r="G181" s="45">
        <v>138.19999999999999</v>
      </c>
      <c r="H181" s="45">
        <v>138.19999999999999</v>
      </c>
      <c r="I181" s="45">
        <v>138.4</v>
      </c>
      <c r="J181" s="46">
        <v>27580</v>
      </c>
      <c r="K181" s="46">
        <v>26000</v>
      </c>
      <c r="L181" s="46">
        <v>27580</v>
      </c>
      <c r="M181" s="46">
        <v>27640</v>
      </c>
      <c r="N181" s="46">
        <v>27640</v>
      </c>
      <c r="O181" s="46">
        <v>27680</v>
      </c>
      <c r="P181" s="44">
        <v>0</v>
      </c>
      <c r="Q181" s="45">
        <v>0</v>
      </c>
      <c r="R181" s="46">
        <v>0</v>
      </c>
    </row>
    <row r="182" spans="1:18" x14ac:dyDescent="0.25">
      <c r="A182" s="42" t="s">
        <v>167</v>
      </c>
      <c r="B182" s="43">
        <v>158</v>
      </c>
      <c r="C182" s="44">
        <v>212</v>
      </c>
      <c r="D182" s="45">
        <v>1364.5</v>
      </c>
      <c r="E182" s="45">
        <v>1288.7</v>
      </c>
      <c r="F182" s="45">
        <v>1366.6</v>
      </c>
      <c r="G182" s="45">
        <v>1370.5</v>
      </c>
      <c r="H182" s="45">
        <v>1370.5</v>
      </c>
      <c r="I182" s="45">
        <v>1394.5</v>
      </c>
      <c r="J182" s="46">
        <v>6436.32</v>
      </c>
      <c r="K182" s="46">
        <v>6078.77</v>
      </c>
      <c r="L182" s="46">
        <v>6446.23</v>
      </c>
      <c r="M182" s="46">
        <v>6464.62</v>
      </c>
      <c r="N182" s="46">
        <v>6464.62</v>
      </c>
      <c r="O182" s="46">
        <v>6577.83</v>
      </c>
      <c r="P182" s="44">
        <v>0</v>
      </c>
      <c r="Q182" s="45">
        <v>0</v>
      </c>
      <c r="R182" s="46">
        <v>0</v>
      </c>
    </row>
    <row r="183" spans="1:18" ht="84" x14ac:dyDescent="0.25">
      <c r="A183" s="42" t="s">
        <v>189</v>
      </c>
      <c r="B183" s="43">
        <v>159</v>
      </c>
      <c r="C183" s="44">
        <v>1817</v>
      </c>
      <c r="D183" s="45">
        <v>10825.6</v>
      </c>
      <c r="E183" s="45">
        <v>9031</v>
      </c>
      <c r="F183" s="45">
        <v>11080</v>
      </c>
      <c r="G183" s="45">
        <v>11109.5</v>
      </c>
      <c r="H183" s="45">
        <v>15356.8</v>
      </c>
      <c r="I183" s="45">
        <v>14947.7</v>
      </c>
      <c r="J183" s="46">
        <v>5957.95</v>
      </c>
      <c r="K183" s="46">
        <v>4970.28</v>
      </c>
      <c r="L183" s="46">
        <v>6097.96</v>
      </c>
      <c r="M183" s="46">
        <v>6114.2</v>
      </c>
      <c r="N183" s="46">
        <v>8451.73</v>
      </c>
      <c r="O183" s="46">
        <v>8226.58</v>
      </c>
      <c r="P183" s="44">
        <v>36</v>
      </c>
      <c r="Q183" s="45">
        <v>287.89999999999998</v>
      </c>
      <c r="R183" s="46">
        <v>7997.22</v>
      </c>
    </row>
    <row r="184" spans="1:18" ht="21" x14ac:dyDescent="0.25">
      <c r="A184" s="42" t="s">
        <v>190</v>
      </c>
      <c r="B184" s="43">
        <v>160</v>
      </c>
      <c r="C184" s="44">
        <v>2312</v>
      </c>
      <c r="D184" s="45">
        <v>0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4">
        <v>2</v>
      </c>
      <c r="Q184" s="45">
        <v>0</v>
      </c>
      <c r="R184" s="46">
        <v>0</v>
      </c>
    </row>
    <row r="185" spans="1:18" x14ac:dyDescent="0.25">
      <c r="A185" s="42" t="s">
        <v>191</v>
      </c>
      <c r="B185" s="43">
        <v>1601</v>
      </c>
      <c r="C185" s="44">
        <v>2292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4">
        <v>2</v>
      </c>
      <c r="Q185" s="45">
        <v>0</v>
      </c>
      <c r="R185" s="46">
        <v>0</v>
      </c>
    </row>
    <row r="186" spans="1:18" ht="31.5" x14ac:dyDescent="0.25">
      <c r="A186" s="42" t="s">
        <v>192</v>
      </c>
      <c r="B186" s="43">
        <v>165</v>
      </c>
      <c r="C186" s="44">
        <v>540</v>
      </c>
      <c r="D186" s="45">
        <v>2490.4</v>
      </c>
      <c r="E186" s="45">
        <v>1927.1</v>
      </c>
      <c r="F186" s="45">
        <v>2495.6999999999998</v>
      </c>
      <c r="G186" s="45">
        <v>2503.6</v>
      </c>
      <c r="H186" s="45">
        <v>2525.1999999999998</v>
      </c>
      <c r="I186" s="45">
        <v>2799.8</v>
      </c>
      <c r="J186" s="46">
        <v>4611.8500000000004</v>
      </c>
      <c r="K186" s="46">
        <v>3568.7</v>
      </c>
      <c r="L186" s="46">
        <v>4621.67</v>
      </c>
      <c r="M186" s="46">
        <v>4636.3</v>
      </c>
      <c r="N186" s="46">
        <v>4676.3</v>
      </c>
      <c r="O186" s="46">
        <v>5184.8100000000004</v>
      </c>
      <c r="P186" s="44">
        <v>0</v>
      </c>
      <c r="Q186" s="45">
        <v>0</v>
      </c>
      <c r="R186" s="46">
        <v>0</v>
      </c>
    </row>
    <row r="187" spans="1:18" x14ac:dyDescent="0.25">
      <c r="A187" s="47" t="s">
        <v>193</v>
      </c>
      <c r="B187" s="58">
        <v>166</v>
      </c>
      <c r="C187" s="44">
        <v>2686</v>
      </c>
      <c r="D187" s="45">
        <v>11479.4</v>
      </c>
      <c r="E187" s="45">
        <v>9227.9</v>
      </c>
      <c r="F187" s="45">
        <v>11699.5</v>
      </c>
      <c r="G187" s="45">
        <v>11751.6</v>
      </c>
      <c r="H187" s="45">
        <v>11970.1</v>
      </c>
      <c r="I187" s="45">
        <v>12257.1</v>
      </c>
      <c r="J187" s="46">
        <v>4273.79</v>
      </c>
      <c r="K187" s="46">
        <v>3435.55</v>
      </c>
      <c r="L187" s="46">
        <v>4355.7299999999996</v>
      </c>
      <c r="M187" s="46">
        <v>4375.13</v>
      </c>
      <c r="N187" s="46">
        <v>4456.4799999999996</v>
      </c>
      <c r="O187" s="46">
        <v>4563.33</v>
      </c>
      <c r="P187" s="44">
        <v>54</v>
      </c>
      <c r="Q187" s="45">
        <v>279.3</v>
      </c>
      <c r="R187" s="46">
        <v>5172.22</v>
      </c>
    </row>
    <row r="188" spans="1:18" ht="52.5" x14ac:dyDescent="0.25">
      <c r="A188" s="59" t="s">
        <v>194</v>
      </c>
      <c r="B188" s="60">
        <v>1661</v>
      </c>
      <c r="C188" s="44">
        <v>1932</v>
      </c>
      <c r="D188" s="45">
        <v>11861.6</v>
      </c>
      <c r="E188" s="45">
        <v>10143.799999999999</v>
      </c>
      <c r="F188" s="45">
        <v>11862.1</v>
      </c>
      <c r="G188" s="45">
        <v>11862.1</v>
      </c>
      <c r="H188" s="45">
        <v>11869.7</v>
      </c>
      <c r="I188" s="45">
        <v>12021.1</v>
      </c>
      <c r="J188" s="46">
        <v>6139.54</v>
      </c>
      <c r="K188" s="46">
        <v>5250.41</v>
      </c>
      <c r="L188" s="46">
        <v>6139.8</v>
      </c>
      <c r="M188" s="46">
        <v>6139.8</v>
      </c>
      <c r="N188" s="46">
        <v>6143.74</v>
      </c>
      <c r="O188" s="46">
        <v>6222.1</v>
      </c>
      <c r="P188" s="44">
        <v>117</v>
      </c>
      <c r="Q188" s="45">
        <v>867.8</v>
      </c>
      <c r="R188" s="46">
        <v>7417.09</v>
      </c>
    </row>
    <row r="189" spans="1:18" ht="13.5" customHeight="1" x14ac:dyDescent="0.25">
      <c r="A189" s="85" t="s">
        <v>195</v>
      </c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</row>
    <row r="190" spans="1:18" ht="21" x14ac:dyDescent="0.25">
      <c r="A190" s="42" t="s">
        <v>196</v>
      </c>
      <c r="B190" s="43">
        <v>167</v>
      </c>
      <c r="C190" s="44">
        <v>3095</v>
      </c>
      <c r="D190" s="45">
        <v>61</v>
      </c>
      <c r="E190" s="45">
        <v>52.8</v>
      </c>
      <c r="F190" s="45">
        <v>6475.9</v>
      </c>
      <c r="G190" s="45">
        <v>6499.7</v>
      </c>
      <c r="H190" s="45">
        <v>6499.7</v>
      </c>
      <c r="I190" s="45">
        <v>7197.6</v>
      </c>
      <c r="J190" s="46">
        <v>19.71</v>
      </c>
      <c r="K190" s="46">
        <v>17.059999999999999</v>
      </c>
      <c r="L190" s="46">
        <v>2092.37</v>
      </c>
      <c r="M190" s="46">
        <v>2100.06</v>
      </c>
      <c r="N190" s="46">
        <v>2100.06</v>
      </c>
      <c r="O190" s="46">
        <v>2325.56</v>
      </c>
      <c r="P190" s="44">
        <v>0</v>
      </c>
      <c r="Q190" s="46">
        <v>0</v>
      </c>
      <c r="R190" s="46">
        <v>0</v>
      </c>
    </row>
    <row r="191" spans="1:18" ht="31.5" x14ac:dyDescent="0.25">
      <c r="A191" s="42" t="s">
        <v>197</v>
      </c>
      <c r="B191" s="43">
        <v>168</v>
      </c>
      <c r="C191" s="44">
        <v>18</v>
      </c>
      <c r="D191" s="45">
        <v>1.8</v>
      </c>
      <c r="E191" s="45">
        <v>1.8</v>
      </c>
      <c r="F191" s="45">
        <v>37.700000000000003</v>
      </c>
      <c r="G191" s="45">
        <v>37.700000000000003</v>
      </c>
      <c r="H191" s="45">
        <v>37.700000000000003</v>
      </c>
      <c r="I191" s="45">
        <v>38.4</v>
      </c>
      <c r="J191" s="46">
        <v>100</v>
      </c>
      <c r="K191" s="46">
        <v>100</v>
      </c>
      <c r="L191" s="46">
        <v>2093</v>
      </c>
      <c r="M191" s="46">
        <v>2093</v>
      </c>
      <c r="N191" s="46">
        <v>2093</v>
      </c>
      <c r="O191" s="46">
        <v>2133.33</v>
      </c>
      <c r="P191" s="44">
        <v>0</v>
      </c>
      <c r="Q191" s="46">
        <v>0</v>
      </c>
      <c r="R191" s="46">
        <v>0</v>
      </c>
    </row>
    <row r="192" spans="1:18" ht="21" x14ac:dyDescent="0.25">
      <c r="A192" s="54" t="s">
        <v>152</v>
      </c>
      <c r="B192" s="43">
        <v>169</v>
      </c>
      <c r="C192" s="44">
        <v>2</v>
      </c>
      <c r="D192" s="45">
        <v>0.2</v>
      </c>
      <c r="E192" s="45">
        <v>0.2</v>
      </c>
      <c r="F192" s="45">
        <v>4.2</v>
      </c>
      <c r="G192" s="45">
        <v>4.2</v>
      </c>
      <c r="H192" s="45">
        <v>4.2</v>
      </c>
      <c r="I192" s="45">
        <v>5</v>
      </c>
      <c r="J192" s="46">
        <v>100</v>
      </c>
      <c r="K192" s="46">
        <v>100</v>
      </c>
      <c r="L192" s="46">
        <v>2093</v>
      </c>
      <c r="M192" s="46">
        <v>2093</v>
      </c>
      <c r="N192" s="46">
        <v>2093</v>
      </c>
      <c r="O192" s="46">
        <v>2500</v>
      </c>
      <c r="P192" s="44">
        <v>0</v>
      </c>
      <c r="Q192" s="46">
        <v>0</v>
      </c>
      <c r="R192" s="46">
        <v>0</v>
      </c>
    </row>
    <row r="193" spans="1:18" x14ac:dyDescent="0.25">
      <c r="A193" s="53" t="s">
        <v>93</v>
      </c>
      <c r="B193" s="43">
        <v>170</v>
      </c>
      <c r="C193" s="44">
        <v>2</v>
      </c>
      <c r="D193" s="45">
        <v>0.3</v>
      </c>
      <c r="E193" s="45">
        <v>0.3</v>
      </c>
      <c r="F193" s="45">
        <v>4.2</v>
      </c>
      <c r="G193" s="45">
        <v>4.2</v>
      </c>
      <c r="H193" s="45">
        <v>4.2</v>
      </c>
      <c r="I193" s="45">
        <v>4.5999999999999996</v>
      </c>
      <c r="J193" s="46">
        <v>150</v>
      </c>
      <c r="K193" s="46">
        <v>150</v>
      </c>
      <c r="L193" s="46">
        <v>2093</v>
      </c>
      <c r="M193" s="46">
        <v>2093</v>
      </c>
      <c r="N193" s="46">
        <v>2093</v>
      </c>
      <c r="O193" s="46">
        <v>2300</v>
      </c>
      <c r="P193" s="44">
        <v>0</v>
      </c>
      <c r="Q193" s="46">
        <v>0</v>
      </c>
      <c r="R193" s="46">
        <v>0</v>
      </c>
    </row>
    <row r="194" spans="1:18" x14ac:dyDescent="0.25">
      <c r="A194" s="53" t="s">
        <v>94</v>
      </c>
      <c r="B194" s="43">
        <v>171</v>
      </c>
      <c r="C194" s="44">
        <v>14</v>
      </c>
      <c r="D194" s="45">
        <v>1.3</v>
      </c>
      <c r="E194" s="45">
        <v>1.3</v>
      </c>
      <c r="F194" s="45">
        <v>29.3</v>
      </c>
      <c r="G194" s="45">
        <v>29.3</v>
      </c>
      <c r="H194" s="45">
        <v>29.3</v>
      </c>
      <c r="I194" s="45">
        <v>28.8</v>
      </c>
      <c r="J194" s="46">
        <v>92.86</v>
      </c>
      <c r="K194" s="46">
        <v>92.86</v>
      </c>
      <c r="L194" s="46">
        <v>2093</v>
      </c>
      <c r="M194" s="46">
        <v>2093</v>
      </c>
      <c r="N194" s="46">
        <v>2093</v>
      </c>
      <c r="O194" s="46">
        <v>2057.14</v>
      </c>
      <c r="P194" s="44">
        <v>0</v>
      </c>
      <c r="Q194" s="46">
        <v>0</v>
      </c>
      <c r="R194" s="46">
        <v>0</v>
      </c>
    </row>
    <row r="195" spans="1:18" ht="21" x14ac:dyDescent="0.25">
      <c r="A195" s="42" t="s">
        <v>198</v>
      </c>
      <c r="B195" s="43">
        <v>1711</v>
      </c>
      <c r="C195" s="44">
        <v>0</v>
      </c>
      <c r="D195" s="45">
        <v>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4">
        <v>0</v>
      </c>
      <c r="Q195" s="46">
        <v>0</v>
      </c>
      <c r="R195" s="46">
        <v>0</v>
      </c>
    </row>
    <row r="196" spans="1:18" x14ac:dyDescent="0.25">
      <c r="A196" s="42" t="s">
        <v>199</v>
      </c>
      <c r="B196" s="43">
        <v>172</v>
      </c>
      <c r="C196" s="44">
        <v>5</v>
      </c>
      <c r="D196" s="45">
        <v>0.5</v>
      </c>
      <c r="E196" s="45">
        <v>0.5</v>
      </c>
      <c r="F196" s="45">
        <v>10.5</v>
      </c>
      <c r="G196" s="45">
        <v>10.5</v>
      </c>
      <c r="H196" s="45">
        <v>10.5</v>
      </c>
      <c r="I196" s="45">
        <v>11.6</v>
      </c>
      <c r="J196" s="46">
        <v>100</v>
      </c>
      <c r="K196" s="46">
        <v>100</v>
      </c>
      <c r="L196" s="46">
        <v>2093</v>
      </c>
      <c r="M196" s="46">
        <v>2093</v>
      </c>
      <c r="N196" s="46">
        <v>2093</v>
      </c>
      <c r="O196" s="46">
        <v>2320</v>
      </c>
      <c r="P196" s="44">
        <v>0</v>
      </c>
      <c r="Q196" s="46">
        <v>0</v>
      </c>
      <c r="R196" s="46">
        <v>0</v>
      </c>
    </row>
    <row r="197" spans="1:18" ht="52.5" x14ac:dyDescent="0.25">
      <c r="A197" s="42" t="s">
        <v>200</v>
      </c>
      <c r="B197" s="43">
        <v>173</v>
      </c>
      <c r="C197" s="44">
        <v>1</v>
      </c>
      <c r="D197" s="45">
        <v>2.4</v>
      </c>
      <c r="E197" s="45">
        <v>0.2</v>
      </c>
      <c r="F197" s="45">
        <v>4.2</v>
      </c>
      <c r="G197" s="45">
        <v>4.2</v>
      </c>
      <c r="H197" s="45">
        <v>4.2</v>
      </c>
      <c r="I197" s="45">
        <v>4.8</v>
      </c>
      <c r="J197" s="46">
        <v>2400</v>
      </c>
      <c r="K197" s="46">
        <v>200</v>
      </c>
      <c r="L197" s="46">
        <v>4200</v>
      </c>
      <c r="M197" s="46">
        <v>4200</v>
      </c>
      <c r="N197" s="46">
        <v>4200</v>
      </c>
      <c r="O197" s="46">
        <v>4800</v>
      </c>
      <c r="P197" s="44">
        <v>0</v>
      </c>
      <c r="Q197" s="46">
        <v>0</v>
      </c>
      <c r="R197" s="46">
        <v>0</v>
      </c>
    </row>
    <row r="198" spans="1:18" ht="21" x14ac:dyDescent="0.25">
      <c r="A198" s="42" t="s">
        <v>201</v>
      </c>
      <c r="B198" s="43">
        <v>174</v>
      </c>
      <c r="C198" s="44">
        <v>1</v>
      </c>
      <c r="D198" s="45">
        <v>2.4</v>
      </c>
      <c r="E198" s="45">
        <v>0.2</v>
      </c>
      <c r="F198" s="45">
        <v>4.2</v>
      </c>
      <c r="G198" s="45">
        <v>4.2</v>
      </c>
      <c r="H198" s="45">
        <v>4.2</v>
      </c>
      <c r="I198" s="45">
        <v>4.8</v>
      </c>
      <c r="J198" s="46">
        <v>2400</v>
      </c>
      <c r="K198" s="46">
        <v>200</v>
      </c>
      <c r="L198" s="46">
        <v>4200</v>
      </c>
      <c r="M198" s="46">
        <v>4200</v>
      </c>
      <c r="N198" s="46">
        <v>4200</v>
      </c>
      <c r="O198" s="46">
        <v>4800</v>
      </c>
      <c r="P198" s="44">
        <v>0</v>
      </c>
      <c r="Q198" s="46">
        <v>0</v>
      </c>
      <c r="R198" s="46">
        <v>0</v>
      </c>
    </row>
    <row r="199" spans="1:18" x14ac:dyDescent="0.25">
      <c r="A199" s="42" t="s">
        <v>159</v>
      </c>
      <c r="B199" s="43">
        <v>175</v>
      </c>
      <c r="C199" s="44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4">
        <v>0</v>
      </c>
      <c r="Q199" s="46">
        <v>0</v>
      </c>
      <c r="R199" s="46">
        <v>0</v>
      </c>
    </row>
    <row r="200" spans="1:18" x14ac:dyDescent="0.25">
      <c r="A200" s="42" t="s">
        <v>202</v>
      </c>
      <c r="B200" s="43">
        <v>176</v>
      </c>
      <c r="C200" s="44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4">
        <v>0</v>
      </c>
      <c r="Q200" s="46">
        <v>0</v>
      </c>
      <c r="R200" s="46">
        <v>0</v>
      </c>
    </row>
    <row r="201" spans="1:18" x14ac:dyDescent="0.25">
      <c r="A201" s="42" t="s">
        <v>203</v>
      </c>
      <c r="B201" s="43">
        <v>177</v>
      </c>
      <c r="C201" s="44">
        <v>1</v>
      </c>
      <c r="D201" s="45">
        <v>2.4</v>
      </c>
      <c r="E201" s="45">
        <v>0.2</v>
      </c>
      <c r="F201" s="45">
        <v>4.2</v>
      </c>
      <c r="G201" s="45">
        <v>4.2</v>
      </c>
      <c r="H201" s="45">
        <v>4.2</v>
      </c>
      <c r="I201" s="45">
        <v>4.8</v>
      </c>
      <c r="J201" s="46">
        <v>2400</v>
      </c>
      <c r="K201" s="46">
        <v>200</v>
      </c>
      <c r="L201" s="46">
        <v>4200</v>
      </c>
      <c r="M201" s="46">
        <v>4200</v>
      </c>
      <c r="N201" s="46">
        <v>4200</v>
      </c>
      <c r="O201" s="46">
        <v>4800</v>
      </c>
      <c r="P201" s="44">
        <v>0</v>
      </c>
      <c r="Q201" s="46">
        <v>0</v>
      </c>
      <c r="R201" s="46">
        <v>0</v>
      </c>
    </row>
    <row r="202" spans="1:18" ht="21" x14ac:dyDescent="0.25">
      <c r="A202" s="42" t="s">
        <v>204</v>
      </c>
      <c r="B202" s="43">
        <v>178</v>
      </c>
      <c r="C202" s="44">
        <v>3076</v>
      </c>
      <c r="D202" s="45">
        <v>56.8</v>
      </c>
      <c r="E202" s="45">
        <v>50.8</v>
      </c>
      <c r="F202" s="45">
        <v>6434</v>
      </c>
      <c r="G202" s="45">
        <v>6457.8</v>
      </c>
      <c r="H202" s="45">
        <v>6457.8</v>
      </c>
      <c r="I202" s="45">
        <v>7154.4</v>
      </c>
      <c r="J202" s="46">
        <v>18.47</v>
      </c>
      <c r="K202" s="46">
        <v>16.510000000000002</v>
      </c>
      <c r="L202" s="46">
        <v>2091.6799999999998</v>
      </c>
      <c r="M202" s="46">
        <v>2099.41</v>
      </c>
      <c r="N202" s="46">
        <v>2099.41</v>
      </c>
      <c r="O202" s="46">
        <v>2325.88</v>
      </c>
      <c r="P202" s="44">
        <v>0</v>
      </c>
      <c r="Q202" s="46">
        <v>0</v>
      </c>
      <c r="R202" s="46">
        <v>0</v>
      </c>
    </row>
    <row r="203" spans="1:18" ht="21" x14ac:dyDescent="0.25">
      <c r="A203" s="42" t="s">
        <v>205</v>
      </c>
      <c r="B203" s="43">
        <v>179</v>
      </c>
      <c r="C203" s="44">
        <v>2504</v>
      </c>
      <c r="D203" s="45">
        <v>44.2</v>
      </c>
      <c r="E203" s="45">
        <v>41</v>
      </c>
      <c r="F203" s="45">
        <v>5238.1000000000004</v>
      </c>
      <c r="G203" s="45">
        <v>5251.8</v>
      </c>
      <c r="H203" s="45">
        <v>5251.8</v>
      </c>
      <c r="I203" s="45">
        <v>5776.7</v>
      </c>
      <c r="J203" s="46">
        <v>17.649999999999999</v>
      </c>
      <c r="K203" s="46">
        <v>16.37</v>
      </c>
      <c r="L203" s="46">
        <v>2091.89</v>
      </c>
      <c r="M203" s="46">
        <v>2097.36</v>
      </c>
      <c r="N203" s="46">
        <v>2097.36</v>
      </c>
      <c r="O203" s="46">
        <v>2306.9899999999998</v>
      </c>
      <c r="P203" s="44">
        <v>0</v>
      </c>
      <c r="Q203" s="46">
        <v>0</v>
      </c>
      <c r="R203" s="46">
        <v>0</v>
      </c>
    </row>
    <row r="204" spans="1:18" ht="21" x14ac:dyDescent="0.25">
      <c r="A204" s="54" t="s">
        <v>152</v>
      </c>
      <c r="B204" s="43">
        <v>180</v>
      </c>
      <c r="C204" s="44">
        <v>40</v>
      </c>
      <c r="D204" s="45">
        <v>2.8</v>
      </c>
      <c r="E204" s="45">
        <v>1.8</v>
      </c>
      <c r="F204" s="45">
        <v>83.7</v>
      </c>
      <c r="G204" s="45">
        <v>83.7</v>
      </c>
      <c r="H204" s="45">
        <v>83.7</v>
      </c>
      <c r="I204" s="45">
        <v>100.5</v>
      </c>
      <c r="J204" s="46">
        <v>70</v>
      </c>
      <c r="K204" s="46">
        <v>44.22</v>
      </c>
      <c r="L204" s="46">
        <v>2093</v>
      </c>
      <c r="M204" s="46">
        <v>2093</v>
      </c>
      <c r="N204" s="46">
        <v>2093</v>
      </c>
      <c r="O204" s="46">
        <v>2512.5</v>
      </c>
      <c r="P204" s="44">
        <v>0</v>
      </c>
      <c r="Q204" s="46">
        <v>0</v>
      </c>
      <c r="R204" s="46">
        <v>0</v>
      </c>
    </row>
    <row r="205" spans="1:18" x14ac:dyDescent="0.25">
      <c r="A205" s="53" t="s">
        <v>93</v>
      </c>
      <c r="B205" s="43">
        <v>181</v>
      </c>
      <c r="C205" s="44">
        <v>1089</v>
      </c>
      <c r="D205" s="45">
        <v>24.9</v>
      </c>
      <c r="E205" s="45">
        <v>24.1</v>
      </c>
      <c r="F205" s="45">
        <v>2279.4</v>
      </c>
      <c r="G205" s="45">
        <v>2279.4</v>
      </c>
      <c r="H205" s="45">
        <v>2279.4</v>
      </c>
      <c r="I205" s="45">
        <v>2625.9</v>
      </c>
      <c r="J205" s="46">
        <v>22.87</v>
      </c>
      <c r="K205" s="46">
        <v>22.11</v>
      </c>
      <c r="L205" s="46">
        <v>2093.11</v>
      </c>
      <c r="M205" s="46">
        <v>2093.11</v>
      </c>
      <c r="N205" s="46">
        <v>2093.11</v>
      </c>
      <c r="O205" s="46">
        <v>2411.29</v>
      </c>
      <c r="P205" s="44">
        <v>0</v>
      </c>
      <c r="Q205" s="46">
        <v>0</v>
      </c>
      <c r="R205" s="46">
        <v>0</v>
      </c>
    </row>
    <row r="206" spans="1:18" x14ac:dyDescent="0.25">
      <c r="A206" s="53" t="s">
        <v>94</v>
      </c>
      <c r="B206" s="43">
        <v>182</v>
      </c>
      <c r="C206" s="44">
        <v>1375</v>
      </c>
      <c r="D206" s="45">
        <v>16.5</v>
      </c>
      <c r="E206" s="45">
        <v>15.1</v>
      </c>
      <c r="F206" s="45">
        <v>2875</v>
      </c>
      <c r="G206" s="45">
        <v>2888.7</v>
      </c>
      <c r="H206" s="45">
        <v>2888.7</v>
      </c>
      <c r="I206" s="45">
        <v>3050.3</v>
      </c>
      <c r="J206" s="46">
        <v>12</v>
      </c>
      <c r="K206" s="46">
        <v>11.06</v>
      </c>
      <c r="L206" s="46">
        <v>2090.91</v>
      </c>
      <c r="M206" s="46">
        <v>2100.87</v>
      </c>
      <c r="N206" s="46">
        <v>2100.87</v>
      </c>
      <c r="O206" s="46">
        <v>2218.4</v>
      </c>
      <c r="P206" s="44">
        <v>0</v>
      </c>
      <c r="Q206" s="46">
        <v>0</v>
      </c>
      <c r="R206" s="46">
        <v>0</v>
      </c>
    </row>
    <row r="207" spans="1:18" x14ac:dyDescent="0.25">
      <c r="A207" s="53" t="s">
        <v>206</v>
      </c>
      <c r="B207" s="43">
        <v>183</v>
      </c>
      <c r="C207" s="44">
        <v>0</v>
      </c>
      <c r="D207" s="45">
        <v>0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4">
        <v>0</v>
      </c>
      <c r="Q207" s="46">
        <v>0</v>
      </c>
      <c r="R207" s="46">
        <v>0</v>
      </c>
    </row>
    <row r="208" spans="1:18" ht="21" x14ac:dyDescent="0.25">
      <c r="A208" s="53" t="s">
        <v>207</v>
      </c>
      <c r="B208" s="43">
        <v>184</v>
      </c>
      <c r="C208" s="44">
        <v>545</v>
      </c>
      <c r="D208" s="45">
        <v>11.6</v>
      </c>
      <c r="E208" s="45">
        <v>9.4</v>
      </c>
      <c r="F208" s="45">
        <v>1139.4000000000001</v>
      </c>
      <c r="G208" s="45">
        <v>1149.5</v>
      </c>
      <c r="H208" s="45">
        <v>1149.5</v>
      </c>
      <c r="I208" s="45">
        <v>1309</v>
      </c>
      <c r="J208" s="46">
        <v>21.28</v>
      </c>
      <c r="K208" s="46">
        <v>17.25</v>
      </c>
      <c r="L208" s="46">
        <v>2090.64</v>
      </c>
      <c r="M208" s="46">
        <v>2109.17</v>
      </c>
      <c r="N208" s="46">
        <v>2109.17</v>
      </c>
      <c r="O208" s="46">
        <v>2401.83</v>
      </c>
      <c r="P208" s="44">
        <v>0</v>
      </c>
      <c r="Q208" s="46">
        <v>0</v>
      </c>
      <c r="R208" s="46">
        <v>0</v>
      </c>
    </row>
    <row r="209" spans="1:18" ht="21" x14ac:dyDescent="0.25">
      <c r="A209" s="54" t="s">
        <v>152</v>
      </c>
      <c r="B209" s="43">
        <v>185</v>
      </c>
      <c r="C209" s="44">
        <v>26</v>
      </c>
      <c r="D209" s="45">
        <v>2</v>
      </c>
      <c r="E209" s="45">
        <v>1</v>
      </c>
      <c r="F209" s="45">
        <v>54.4</v>
      </c>
      <c r="G209" s="45">
        <v>54.4</v>
      </c>
      <c r="H209" s="45">
        <v>54.4</v>
      </c>
      <c r="I209" s="45">
        <v>65.2</v>
      </c>
      <c r="J209" s="46">
        <v>76.92</v>
      </c>
      <c r="K209" s="46">
        <v>38.46</v>
      </c>
      <c r="L209" s="46">
        <v>2093</v>
      </c>
      <c r="M209" s="46">
        <v>2093</v>
      </c>
      <c r="N209" s="46">
        <v>2093</v>
      </c>
      <c r="O209" s="46">
        <v>2507.69</v>
      </c>
      <c r="P209" s="44">
        <v>0</v>
      </c>
      <c r="Q209" s="46">
        <v>0</v>
      </c>
      <c r="R209" s="46">
        <v>0</v>
      </c>
    </row>
    <row r="210" spans="1:18" x14ac:dyDescent="0.25">
      <c r="A210" s="53" t="s">
        <v>93</v>
      </c>
      <c r="B210" s="43">
        <v>186</v>
      </c>
      <c r="C210" s="44">
        <v>223</v>
      </c>
      <c r="D210" s="45">
        <v>6</v>
      </c>
      <c r="E210" s="45">
        <v>4.8</v>
      </c>
      <c r="F210" s="45">
        <v>465.5</v>
      </c>
      <c r="G210" s="45">
        <v>475.6</v>
      </c>
      <c r="H210" s="45">
        <v>475.6</v>
      </c>
      <c r="I210" s="45">
        <v>555.1</v>
      </c>
      <c r="J210" s="46">
        <v>26.91</v>
      </c>
      <c r="K210" s="46">
        <v>21.52</v>
      </c>
      <c r="L210" s="46">
        <v>2087.44</v>
      </c>
      <c r="M210" s="46">
        <v>2132.7399999999998</v>
      </c>
      <c r="N210" s="46">
        <v>2132.7399999999998</v>
      </c>
      <c r="O210" s="46">
        <v>2489.2399999999998</v>
      </c>
      <c r="P210" s="44">
        <v>0</v>
      </c>
      <c r="Q210" s="46">
        <v>0</v>
      </c>
      <c r="R210" s="46">
        <v>0</v>
      </c>
    </row>
    <row r="211" spans="1:18" x14ac:dyDescent="0.25">
      <c r="A211" s="53" t="s">
        <v>94</v>
      </c>
      <c r="B211" s="43">
        <v>187</v>
      </c>
      <c r="C211" s="44">
        <v>296</v>
      </c>
      <c r="D211" s="45">
        <v>3.6</v>
      </c>
      <c r="E211" s="45">
        <v>3.6</v>
      </c>
      <c r="F211" s="45">
        <v>619.5</v>
      </c>
      <c r="G211" s="45">
        <v>619.5</v>
      </c>
      <c r="H211" s="45">
        <v>619.5</v>
      </c>
      <c r="I211" s="45">
        <v>688.7</v>
      </c>
      <c r="J211" s="46">
        <v>12.16</v>
      </c>
      <c r="K211" s="46">
        <v>12.16</v>
      </c>
      <c r="L211" s="46">
        <v>2093</v>
      </c>
      <c r="M211" s="46">
        <v>2093</v>
      </c>
      <c r="N211" s="46">
        <v>2093</v>
      </c>
      <c r="O211" s="46">
        <v>2326.69</v>
      </c>
      <c r="P211" s="44">
        <v>0</v>
      </c>
      <c r="Q211" s="46">
        <v>0</v>
      </c>
      <c r="R211" s="46">
        <v>0</v>
      </c>
    </row>
    <row r="212" spans="1:18" ht="31.5" x14ac:dyDescent="0.25">
      <c r="A212" s="42" t="s">
        <v>208</v>
      </c>
      <c r="B212" s="43">
        <v>188</v>
      </c>
      <c r="C212" s="44">
        <v>565</v>
      </c>
      <c r="D212" s="45">
        <v>14.4</v>
      </c>
      <c r="E212" s="45">
        <v>13.1</v>
      </c>
      <c r="F212" s="45">
        <v>1182.5999999999999</v>
      </c>
      <c r="G212" s="45">
        <v>1182.5999999999999</v>
      </c>
      <c r="H212" s="45">
        <v>1182.5999999999999</v>
      </c>
      <c r="I212" s="45">
        <v>1363.6</v>
      </c>
      <c r="J212" s="46">
        <v>25.49</v>
      </c>
      <c r="K212" s="46">
        <v>23.19</v>
      </c>
      <c r="L212" s="46">
        <v>2093.1</v>
      </c>
      <c r="M212" s="46">
        <v>2093.1</v>
      </c>
      <c r="N212" s="46">
        <v>2093.1</v>
      </c>
      <c r="O212" s="46">
        <v>2413.4499999999998</v>
      </c>
      <c r="P212" s="44">
        <v>0</v>
      </c>
      <c r="Q212" s="46">
        <v>0</v>
      </c>
      <c r="R212" s="46">
        <v>0</v>
      </c>
    </row>
    <row r="213" spans="1:18" x14ac:dyDescent="0.25">
      <c r="A213" s="42" t="s">
        <v>209</v>
      </c>
      <c r="B213" s="43">
        <v>189</v>
      </c>
      <c r="C213" s="44">
        <v>706</v>
      </c>
      <c r="D213" s="45">
        <v>18.100000000000001</v>
      </c>
      <c r="E213" s="45">
        <v>16</v>
      </c>
      <c r="F213" s="45">
        <v>1476.5</v>
      </c>
      <c r="G213" s="45">
        <v>1486.6</v>
      </c>
      <c r="H213" s="45">
        <v>1486.6</v>
      </c>
      <c r="I213" s="45">
        <v>1714.2</v>
      </c>
      <c r="J213" s="46">
        <v>25.64</v>
      </c>
      <c r="K213" s="46">
        <v>22.66</v>
      </c>
      <c r="L213" s="46">
        <v>2091.36</v>
      </c>
      <c r="M213" s="46">
        <v>2105.67</v>
      </c>
      <c r="N213" s="46">
        <v>2105.67</v>
      </c>
      <c r="O213" s="46">
        <v>2428.0500000000002</v>
      </c>
      <c r="P213" s="44">
        <v>0</v>
      </c>
      <c r="Q213" s="46">
        <v>0</v>
      </c>
      <c r="R213" s="46">
        <v>0</v>
      </c>
    </row>
    <row r="214" spans="1:18" ht="31.5" x14ac:dyDescent="0.25">
      <c r="A214" s="42" t="s">
        <v>210</v>
      </c>
      <c r="B214" s="43">
        <v>190</v>
      </c>
      <c r="C214" s="44">
        <v>24</v>
      </c>
      <c r="D214" s="45">
        <v>0.9</v>
      </c>
      <c r="E214" s="45">
        <v>0.3</v>
      </c>
      <c r="F214" s="45">
        <v>50.2</v>
      </c>
      <c r="G214" s="45">
        <v>50.2</v>
      </c>
      <c r="H214" s="45">
        <v>50.2</v>
      </c>
      <c r="I214" s="45">
        <v>61.1</v>
      </c>
      <c r="J214" s="46">
        <v>37.5</v>
      </c>
      <c r="K214" s="46">
        <v>12.5</v>
      </c>
      <c r="L214" s="46">
        <v>2093</v>
      </c>
      <c r="M214" s="46">
        <v>2093</v>
      </c>
      <c r="N214" s="46">
        <v>2093</v>
      </c>
      <c r="O214" s="46">
        <v>2545.83</v>
      </c>
      <c r="P214" s="44">
        <v>0</v>
      </c>
      <c r="Q214" s="46">
        <v>0</v>
      </c>
      <c r="R214" s="46">
        <v>0</v>
      </c>
    </row>
    <row r="215" spans="1:18" ht="31.5" x14ac:dyDescent="0.25">
      <c r="A215" s="42" t="s">
        <v>211</v>
      </c>
      <c r="B215" s="43">
        <v>191</v>
      </c>
      <c r="C215" s="44">
        <v>6</v>
      </c>
      <c r="D215" s="45">
        <v>0.3</v>
      </c>
      <c r="E215" s="45">
        <v>0.1</v>
      </c>
      <c r="F215" s="45">
        <v>12.6</v>
      </c>
      <c r="G215" s="45">
        <v>12.6</v>
      </c>
      <c r="H215" s="45">
        <v>12.6</v>
      </c>
      <c r="I215" s="45">
        <v>15.4</v>
      </c>
      <c r="J215" s="46">
        <v>50</v>
      </c>
      <c r="K215" s="46">
        <v>16.670000000000002</v>
      </c>
      <c r="L215" s="46">
        <v>2093</v>
      </c>
      <c r="M215" s="46">
        <v>2093</v>
      </c>
      <c r="N215" s="46">
        <v>2093</v>
      </c>
      <c r="O215" s="46">
        <v>2566.67</v>
      </c>
      <c r="P215" s="44">
        <v>0</v>
      </c>
      <c r="Q215" s="46">
        <v>0</v>
      </c>
      <c r="R215" s="46">
        <v>0</v>
      </c>
    </row>
    <row r="216" spans="1:18" ht="21" x14ac:dyDescent="0.25">
      <c r="A216" s="42" t="s">
        <v>212</v>
      </c>
      <c r="B216" s="43">
        <v>192</v>
      </c>
      <c r="C216" s="44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4">
        <v>0</v>
      </c>
      <c r="Q216" s="46">
        <v>0</v>
      </c>
      <c r="R216" s="46">
        <v>0</v>
      </c>
    </row>
    <row r="217" spans="1:18" x14ac:dyDescent="0.25">
      <c r="A217" s="42" t="s">
        <v>213</v>
      </c>
      <c r="B217" s="43">
        <v>193</v>
      </c>
      <c r="C217" s="44">
        <v>3</v>
      </c>
      <c r="D217" s="45">
        <v>0.1</v>
      </c>
      <c r="E217" s="45">
        <v>0.1</v>
      </c>
      <c r="F217" s="45">
        <v>6.3</v>
      </c>
      <c r="G217" s="45">
        <v>6.3</v>
      </c>
      <c r="H217" s="45">
        <v>6.3</v>
      </c>
      <c r="I217" s="45">
        <v>7.6</v>
      </c>
      <c r="J217" s="46">
        <v>33.33</v>
      </c>
      <c r="K217" s="46">
        <v>33.33</v>
      </c>
      <c r="L217" s="46">
        <v>2093</v>
      </c>
      <c r="M217" s="46">
        <v>2093</v>
      </c>
      <c r="N217" s="46">
        <v>2093</v>
      </c>
      <c r="O217" s="46">
        <v>2533.33</v>
      </c>
      <c r="P217" s="44">
        <v>0</v>
      </c>
      <c r="Q217" s="46">
        <v>0</v>
      </c>
      <c r="R217" s="46">
        <v>0</v>
      </c>
    </row>
    <row r="218" spans="1:18" x14ac:dyDescent="0.25">
      <c r="A218" s="42" t="s">
        <v>214</v>
      </c>
      <c r="B218" s="43">
        <v>194</v>
      </c>
      <c r="C218" s="44">
        <v>837</v>
      </c>
      <c r="D218" s="45">
        <v>15.8</v>
      </c>
      <c r="E218" s="45">
        <v>14.4</v>
      </c>
      <c r="F218" s="45">
        <v>1751.9</v>
      </c>
      <c r="G218" s="45">
        <v>1751.9</v>
      </c>
      <c r="H218" s="45">
        <v>1751.9</v>
      </c>
      <c r="I218" s="45">
        <v>1963.1</v>
      </c>
      <c r="J218" s="46">
        <v>18.88</v>
      </c>
      <c r="K218" s="46">
        <v>17.2</v>
      </c>
      <c r="L218" s="46">
        <v>2093.0700000000002</v>
      </c>
      <c r="M218" s="46">
        <v>2093.0700000000002</v>
      </c>
      <c r="N218" s="46">
        <v>2093.0700000000002</v>
      </c>
      <c r="O218" s="46">
        <v>2345.4</v>
      </c>
      <c r="P218" s="44">
        <v>0</v>
      </c>
      <c r="Q218" s="46">
        <v>0</v>
      </c>
      <c r="R218" s="46">
        <v>0</v>
      </c>
    </row>
    <row r="219" spans="1:18" ht="14.25" customHeight="1" x14ac:dyDescent="0.25">
      <c r="A219" s="85" t="s">
        <v>215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</row>
    <row r="220" spans="1:18" ht="31.5" x14ac:dyDescent="0.25">
      <c r="A220" s="42" t="s">
        <v>216</v>
      </c>
      <c r="B220" s="43">
        <v>195</v>
      </c>
      <c r="C220" s="44">
        <v>1512</v>
      </c>
      <c r="D220" s="45">
        <v>13905.6</v>
      </c>
      <c r="E220" s="45">
        <v>10740.1</v>
      </c>
      <c r="F220" s="45">
        <v>13905.7</v>
      </c>
      <c r="G220" s="45">
        <v>14752.7</v>
      </c>
      <c r="H220" s="45">
        <v>14752.7</v>
      </c>
      <c r="I220" s="45">
        <v>14483.2</v>
      </c>
      <c r="J220" s="46">
        <v>9196.83</v>
      </c>
      <c r="K220" s="46">
        <v>7103.24</v>
      </c>
      <c r="L220" s="46">
        <v>9196.89</v>
      </c>
      <c r="M220" s="46">
        <v>9757.08</v>
      </c>
      <c r="N220" s="46">
        <v>9757.08</v>
      </c>
      <c r="O220" s="46">
        <v>9578.84</v>
      </c>
      <c r="P220" s="44">
        <v>0</v>
      </c>
      <c r="Q220" s="46">
        <v>0</v>
      </c>
      <c r="R220" s="46">
        <v>0</v>
      </c>
    </row>
    <row r="221" spans="1:18" ht="42" x14ac:dyDescent="0.25">
      <c r="A221" s="42" t="s">
        <v>217</v>
      </c>
      <c r="B221" s="43">
        <v>196</v>
      </c>
      <c r="C221" s="44">
        <v>1356</v>
      </c>
      <c r="D221" s="45">
        <v>12755.6</v>
      </c>
      <c r="E221" s="45">
        <v>9686</v>
      </c>
      <c r="F221" s="45">
        <v>12755.7</v>
      </c>
      <c r="G221" s="45">
        <v>13581.2</v>
      </c>
      <c r="H221" s="45">
        <v>13581.2</v>
      </c>
      <c r="I221" s="45">
        <v>13281.1</v>
      </c>
      <c r="J221" s="46">
        <v>9406.7800000000007</v>
      </c>
      <c r="K221" s="46">
        <v>7143.07</v>
      </c>
      <c r="L221" s="46">
        <v>9406.86</v>
      </c>
      <c r="M221" s="46">
        <v>10015.629999999999</v>
      </c>
      <c r="N221" s="46">
        <v>10015.629999999999</v>
      </c>
      <c r="O221" s="46">
        <v>9794.32</v>
      </c>
      <c r="P221" s="44">
        <v>0</v>
      </c>
      <c r="Q221" s="46">
        <v>0</v>
      </c>
      <c r="R221" s="46">
        <v>0</v>
      </c>
    </row>
    <row r="222" spans="1:18" ht="21" x14ac:dyDescent="0.25">
      <c r="A222" s="54" t="s">
        <v>92</v>
      </c>
      <c r="B222" s="43">
        <v>197</v>
      </c>
      <c r="C222" s="44">
        <v>74</v>
      </c>
      <c r="D222" s="45">
        <v>865.3</v>
      </c>
      <c r="E222" s="45">
        <v>591.1</v>
      </c>
      <c r="F222" s="45">
        <v>865.3</v>
      </c>
      <c r="G222" s="45">
        <v>962.3</v>
      </c>
      <c r="H222" s="45">
        <v>962.3</v>
      </c>
      <c r="I222" s="45">
        <v>942.6</v>
      </c>
      <c r="J222" s="46">
        <v>11693.24</v>
      </c>
      <c r="K222" s="46">
        <v>7987.84</v>
      </c>
      <c r="L222" s="46">
        <v>11693.24</v>
      </c>
      <c r="M222" s="46">
        <v>13004.05</v>
      </c>
      <c r="N222" s="46">
        <v>13004.05</v>
      </c>
      <c r="O222" s="46">
        <v>12737.84</v>
      </c>
      <c r="P222" s="44">
        <v>0</v>
      </c>
      <c r="Q222" s="46">
        <v>0</v>
      </c>
      <c r="R222" s="46">
        <v>0</v>
      </c>
    </row>
    <row r="223" spans="1:18" x14ac:dyDescent="0.25">
      <c r="A223" s="53" t="s">
        <v>93</v>
      </c>
      <c r="B223" s="43">
        <v>198</v>
      </c>
      <c r="C223" s="44">
        <v>478</v>
      </c>
      <c r="D223" s="45">
        <v>4943.8</v>
      </c>
      <c r="E223" s="45">
        <v>3735.8</v>
      </c>
      <c r="F223" s="45">
        <v>4943.8</v>
      </c>
      <c r="G223" s="45">
        <v>5426.8</v>
      </c>
      <c r="H223" s="45">
        <v>5426.8</v>
      </c>
      <c r="I223" s="45">
        <v>5260.1</v>
      </c>
      <c r="J223" s="46">
        <v>10342.68</v>
      </c>
      <c r="K223" s="46">
        <v>7815.48</v>
      </c>
      <c r="L223" s="46">
        <v>10342.68</v>
      </c>
      <c r="M223" s="46">
        <v>11353.14</v>
      </c>
      <c r="N223" s="46">
        <v>11353.14</v>
      </c>
      <c r="O223" s="46">
        <v>11004.39</v>
      </c>
      <c r="P223" s="44">
        <v>0</v>
      </c>
      <c r="Q223" s="46">
        <v>0</v>
      </c>
      <c r="R223" s="46">
        <v>0</v>
      </c>
    </row>
    <row r="224" spans="1:18" x14ac:dyDescent="0.25">
      <c r="A224" s="53" t="s">
        <v>94</v>
      </c>
      <c r="B224" s="43">
        <v>199</v>
      </c>
      <c r="C224" s="44">
        <v>804</v>
      </c>
      <c r="D224" s="45">
        <v>6946.5</v>
      </c>
      <c r="E224" s="45">
        <v>5359.1</v>
      </c>
      <c r="F224" s="45">
        <v>6946.6</v>
      </c>
      <c r="G224" s="45">
        <v>7192.1</v>
      </c>
      <c r="H224" s="45">
        <v>7192.1</v>
      </c>
      <c r="I224" s="45">
        <v>7078.4</v>
      </c>
      <c r="J224" s="46">
        <v>8639.93</v>
      </c>
      <c r="K224" s="46">
        <v>6665.55</v>
      </c>
      <c r="L224" s="46">
        <v>8640.0499999999993</v>
      </c>
      <c r="M224" s="46">
        <v>8945.4</v>
      </c>
      <c r="N224" s="46">
        <v>8945.4</v>
      </c>
      <c r="O224" s="46">
        <v>8803.98</v>
      </c>
      <c r="P224" s="44">
        <v>0</v>
      </c>
      <c r="Q224" s="46">
        <v>0</v>
      </c>
      <c r="R224" s="46">
        <v>0</v>
      </c>
    </row>
    <row r="225" spans="1:18" ht="21" x14ac:dyDescent="0.25">
      <c r="A225" s="42" t="s">
        <v>218</v>
      </c>
      <c r="B225" s="43">
        <v>200</v>
      </c>
      <c r="C225" s="44">
        <v>989</v>
      </c>
      <c r="D225" s="45">
        <v>10640.8</v>
      </c>
      <c r="E225" s="45">
        <v>7612.8</v>
      </c>
      <c r="F225" s="45">
        <v>10640.9</v>
      </c>
      <c r="G225" s="45">
        <v>11457.2</v>
      </c>
      <c r="H225" s="45">
        <v>11457.2</v>
      </c>
      <c r="I225" s="45">
        <v>11147.1</v>
      </c>
      <c r="J225" s="46">
        <v>10759.15</v>
      </c>
      <c r="K225" s="46">
        <v>7697.47</v>
      </c>
      <c r="L225" s="46">
        <v>10759.25</v>
      </c>
      <c r="M225" s="46">
        <v>11584.63</v>
      </c>
      <c r="N225" s="46">
        <v>11584.63</v>
      </c>
      <c r="O225" s="46">
        <v>11271.08</v>
      </c>
      <c r="P225" s="44">
        <v>0</v>
      </c>
      <c r="Q225" s="46">
        <v>0</v>
      </c>
      <c r="R225" s="46">
        <v>0</v>
      </c>
    </row>
    <row r="226" spans="1:18" ht="21" x14ac:dyDescent="0.25">
      <c r="A226" s="54" t="s">
        <v>92</v>
      </c>
      <c r="B226" s="43">
        <v>201</v>
      </c>
      <c r="C226" s="44">
        <v>50</v>
      </c>
      <c r="D226" s="45">
        <v>701.1</v>
      </c>
      <c r="E226" s="45">
        <v>433.3</v>
      </c>
      <c r="F226" s="45">
        <v>701.2</v>
      </c>
      <c r="G226" s="45">
        <v>794.2</v>
      </c>
      <c r="H226" s="45">
        <v>794.2</v>
      </c>
      <c r="I226" s="45">
        <v>773.1</v>
      </c>
      <c r="J226" s="46">
        <v>14022</v>
      </c>
      <c r="K226" s="46">
        <v>8666</v>
      </c>
      <c r="L226" s="46">
        <v>14024</v>
      </c>
      <c r="M226" s="46">
        <v>15884</v>
      </c>
      <c r="N226" s="46">
        <v>15884</v>
      </c>
      <c r="O226" s="46">
        <v>15462</v>
      </c>
      <c r="P226" s="44">
        <v>0</v>
      </c>
      <c r="Q226" s="46">
        <v>0</v>
      </c>
      <c r="R226" s="46">
        <v>0</v>
      </c>
    </row>
    <row r="227" spans="1:18" x14ac:dyDescent="0.25">
      <c r="A227" s="53" t="s">
        <v>219</v>
      </c>
      <c r="B227" s="43">
        <v>202</v>
      </c>
      <c r="C227" s="44">
        <v>18</v>
      </c>
      <c r="D227" s="45">
        <v>170</v>
      </c>
      <c r="E227" s="45">
        <v>112.5</v>
      </c>
      <c r="F227" s="45">
        <v>170</v>
      </c>
      <c r="G227" s="45">
        <v>247</v>
      </c>
      <c r="H227" s="45">
        <v>247</v>
      </c>
      <c r="I227" s="45">
        <v>248.3</v>
      </c>
      <c r="J227" s="46">
        <v>9444.44</v>
      </c>
      <c r="K227" s="46">
        <v>6250</v>
      </c>
      <c r="L227" s="46">
        <v>9444.44</v>
      </c>
      <c r="M227" s="46">
        <v>13722.22</v>
      </c>
      <c r="N227" s="46">
        <v>13722.22</v>
      </c>
      <c r="O227" s="46">
        <v>13794.44</v>
      </c>
      <c r="P227" s="44">
        <v>0</v>
      </c>
      <c r="Q227" s="46">
        <v>0</v>
      </c>
      <c r="R227" s="46">
        <v>0</v>
      </c>
    </row>
    <row r="228" spans="1:18" x14ac:dyDescent="0.25">
      <c r="A228" s="53" t="s">
        <v>93</v>
      </c>
      <c r="B228" s="43">
        <v>203</v>
      </c>
      <c r="C228" s="44">
        <v>313</v>
      </c>
      <c r="D228" s="45">
        <v>3935.8</v>
      </c>
      <c r="E228" s="45">
        <v>2754.8</v>
      </c>
      <c r="F228" s="45">
        <v>3935.8</v>
      </c>
      <c r="G228" s="45">
        <v>4415.2</v>
      </c>
      <c r="H228" s="45">
        <v>4415.2</v>
      </c>
      <c r="I228" s="45">
        <v>4244.3</v>
      </c>
      <c r="J228" s="46">
        <v>12574.44</v>
      </c>
      <c r="K228" s="46">
        <v>8801.2800000000007</v>
      </c>
      <c r="L228" s="46">
        <v>12574.44</v>
      </c>
      <c r="M228" s="46">
        <v>14106.07</v>
      </c>
      <c r="N228" s="46">
        <v>14106.07</v>
      </c>
      <c r="O228" s="46">
        <v>13560.06</v>
      </c>
      <c r="P228" s="44">
        <v>0</v>
      </c>
      <c r="Q228" s="46">
        <v>0</v>
      </c>
      <c r="R228" s="46">
        <v>0</v>
      </c>
    </row>
    <row r="229" spans="1:18" x14ac:dyDescent="0.25">
      <c r="A229" s="53" t="s">
        <v>219</v>
      </c>
      <c r="B229" s="43">
        <v>204</v>
      </c>
      <c r="C229" s="44">
        <v>98</v>
      </c>
      <c r="D229" s="45">
        <v>712.1</v>
      </c>
      <c r="E229" s="45">
        <v>553.5</v>
      </c>
      <c r="F229" s="45">
        <v>712.1</v>
      </c>
      <c r="G229" s="45">
        <v>1081.5</v>
      </c>
      <c r="H229" s="45">
        <v>1081.5</v>
      </c>
      <c r="I229" s="45">
        <v>1086.4000000000001</v>
      </c>
      <c r="J229" s="46">
        <v>7266.33</v>
      </c>
      <c r="K229" s="46">
        <v>5647.96</v>
      </c>
      <c r="L229" s="46">
        <v>7266.33</v>
      </c>
      <c r="M229" s="46">
        <v>11035.71</v>
      </c>
      <c r="N229" s="46">
        <v>11035.71</v>
      </c>
      <c r="O229" s="46">
        <v>11085.71</v>
      </c>
      <c r="P229" s="44">
        <v>0</v>
      </c>
      <c r="Q229" s="46">
        <v>0</v>
      </c>
      <c r="R229" s="46">
        <v>0</v>
      </c>
    </row>
    <row r="230" spans="1:18" x14ac:dyDescent="0.25">
      <c r="A230" s="53" t="s">
        <v>94</v>
      </c>
      <c r="B230" s="43">
        <v>205</v>
      </c>
      <c r="C230" s="44">
        <v>626</v>
      </c>
      <c r="D230" s="45">
        <v>6003.9</v>
      </c>
      <c r="E230" s="45">
        <v>4424.7</v>
      </c>
      <c r="F230" s="45">
        <v>6003.9</v>
      </c>
      <c r="G230" s="45">
        <v>6247.8</v>
      </c>
      <c r="H230" s="45">
        <v>6247.8</v>
      </c>
      <c r="I230" s="45">
        <v>6129.7</v>
      </c>
      <c r="J230" s="46">
        <v>9590.89</v>
      </c>
      <c r="K230" s="46">
        <v>7068.21</v>
      </c>
      <c r="L230" s="46">
        <v>9590.89</v>
      </c>
      <c r="M230" s="46">
        <v>9980.51</v>
      </c>
      <c r="N230" s="46">
        <v>9980.51</v>
      </c>
      <c r="O230" s="46">
        <v>9791.85</v>
      </c>
      <c r="P230" s="44">
        <v>0</v>
      </c>
      <c r="Q230" s="46">
        <v>0</v>
      </c>
      <c r="R230" s="46">
        <v>0</v>
      </c>
    </row>
    <row r="231" spans="1:18" x14ac:dyDescent="0.25">
      <c r="A231" s="53" t="s">
        <v>219</v>
      </c>
      <c r="B231" s="43">
        <v>206</v>
      </c>
      <c r="C231" s="44">
        <v>303</v>
      </c>
      <c r="D231" s="45">
        <v>2058.8000000000002</v>
      </c>
      <c r="E231" s="45">
        <v>1624.4</v>
      </c>
      <c r="F231" s="45">
        <v>2058.9</v>
      </c>
      <c r="G231" s="45">
        <v>2300.8000000000002</v>
      </c>
      <c r="H231" s="45">
        <v>2300.8000000000002</v>
      </c>
      <c r="I231" s="45">
        <v>2318.5</v>
      </c>
      <c r="J231" s="46">
        <v>6794.72</v>
      </c>
      <c r="K231" s="46">
        <v>5361.06</v>
      </c>
      <c r="L231" s="46">
        <v>6795.05</v>
      </c>
      <c r="M231" s="46">
        <v>7593.4</v>
      </c>
      <c r="N231" s="46">
        <v>7593.4</v>
      </c>
      <c r="O231" s="46">
        <v>7651.82</v>
      </c>
      <c r="P231" s="44">
        <v>0</v>
      </c>
      <c r="Q231" s="46">
        <v>0</v>
      </c>
      <c r="R231" s="46">
        <v>0</v>
      </c>
    </row>
    <row r="232" spans="1:18" ht="42" x14ac:dyDescent="0.25">
      <c r="A232" s="42" t="s">
        <v>220</v>
      </c>
      <c r="B232" s="43">
        <v>207</v>
      </c>
      <c r="C232" s="44">
        <v>367</v>
      </c>
      <c r="D232" s="45">
        <v>2114.8000000000002</v>
      </c>
      <c r="E232" s="45">
        <v>2073.1999999999998</v>
      </c>
      <c r="F232" s="45">
        <v>2114.8000000000002</v>
      </c>
      <c r="G232" s="45">
        <v>2124</v>
      </c>
      <c r="H232" s="45">
        <v>2124</v>
      </c>
      <c r="I232" s="45">
        <v>2134</v>
      </c>
      <c r="J232" s="46">
        <v>5762.4</v>
      </c>
      <c r="K232" s="46">
        <v>5649.05</v>
      </c>
      <c r="L232" s="46">
        <v>5762.4</v>
      </c>
      <c r="M232" s="46">
        <v>5787.47</v>
      </c>
      <c r="N232" s="46">
        <v>5787.47</v>
      </c>
      <c r="O232" s="46">
        <v>5814.71</v>
      </c>
      <c r="P232" s="44">
        <v>0</v>
      </c>
      <c r="Q232" s="46">
        <v>0</v>
      </c>
      <c r="R232" s="46">
        <v>0</v>
      </c>
    </row>
    <row r="233" spans="1:18" ht="21" x14ac:dyDescent="0.25">
      <c r="A233" s="54" t="s">
        <v>92</v>
      </c>
      <c r="B233" s="43">
        <v>208</v>
      </c>
      <c r="C233" s="44">
        <v>24</v>
      </c>
      <c r="D233" s="45">
        <v>164.2</v>
      </c>
      <c r="E233" s="45">
        <v>157.80000000000001</v>
      </c>
      <c r="F233" s="45">
        <v>164.2</v>
      </c>
      <c r="G233" s="45">
        <v>168.1</v>
      </c>
      <c r="H233" s="45">
        <v>168.1</v>
      </c>
      <c r="I233" s="45">
        <v>169.5</v>
      </c>
      <c r="J233" s="46">
        <v>6841.67</v>
      </c>
      <c r="K233" s="46">
        <v>6575</v>
      </c>
      <c r="L233" s="46">
        <v>6841.67</v>
      </c>
      <c r="M233" s="46">
        <v>7004.17</v>
      </c>
      <c r="N233" s="46">
        <v>7004.17</v>
      </c>
      <c r="O233" s="46">
        <v>7062.5</v>
      </c>
      <c r="P233" s="44">
        <v>0</v>
      </c>
      <c r="Q233" s="46">
        <v>0</v>
      </c>
      <c r="R233" s="46">
        <v>0</v>
      </c>
    </row>
    <row r="234" spans="1:18" x14ac:dyDescent="0.25">
      <c r="A234" s="53" t="s">
        <v>219</v>
      </c>
      <c r="B234" s="43">
        <v>209</v>
      </c>
      <c r="C234" s="44">
        <v>16</v>
      </c>
      <c r="D234" s="45">
        <v>95</v>
      </c>
      <c r="E234" s="45">
        <v>90.4</v>
      </c>
      <c r="F234" s="45">
        <v>95</v>
      </c>
      <c r="G234" s="45">
        <v>98.9</v>
      </c>
      <c r="H234" s="45">
        <v>98.9</v>
      </c>
      <c r="I234" s="45">
        <v>101.1</v>
      </c>
      <c r="J234" s="46">
        <v>5937.5</v>
      </c>
      <c r="K234" s="46">
        <v>5650</v>
      </c>
      <c r="L234" s="46">
        <v>5937.5</v>
      </c>
      <c r="M234" s="46">
        <v>6181.25</v>
      </c>
      <c r="N234" s="46">
        <v>6181.25</v>
      </c>
      <c r="O234" s="46">
        <v>6318.75</v>
      </c>
      <c r="P234" s="44">
        <v>0</v>
      </c>
      <c r="Q234" s="46">
        <v>0</v>
      </c>
      <c r="R234" s="46">
        <v>0</v>
      </c>
    </row>
    <row r="235" spans="1:18" x14ac:dyDescent="0.25">
      <c r="A235" s="53" t="s">
        <v>93</v>
      </c>
      <c r="B235" s="43">
        <v>210</v>
      </c>
      <c r="C235" s="44">
        <v>165</v>
      </c>
      <c r="D235" s="45">
        <v>1007.9</v>
      </c>
      <c r="E235" s="45">
        <v>980.9</v>
      </c>
      <c r="F235" s="45">
        <v>1007.9</v>
      </c>
      <c r="G235" s="45">
        <v>1011.6</v>
      </c>
      <c r="H235" s="45">
        <v>1011.6</v>
      </c>
      <c r="I235" s="45">
        <v>1015.8</v>
      </c>
      <c r="J235" s="46">
        <v>6108.48</v>
      </c>
      <c r="K235" s="46">
        <v>5944.85</v>
      </c>
      <c r="L235" s="46">
        <v>6108.48</v>
      </c>
      <c r="M235" s="46">
        <v>6130.91</v>
      </c>
      <c r="N235" s="46">
        <v>6130.91</v>
      </c>
      <c r="O235" s="46">
        <v>6156.36</v>
      </c>
      <c r="P235" s="44">
        <v>0</v>
      </c>
      <c r="Q235" s="46">
        <v>0</v>
      </c>
      <c r="R235" s="46">
        <v>0</v>
      </c>
    </row>
    <row r="236" spans="1:18" x14ac:dyDescent="0.25">
      <c r="A236" s="53" t="s">
        <v>219</v>
      </c>
      <c r="B236" s="43">
        <v>211</v>
      </c>
      <c r="C236" s="44">
        <v>121</v>
      </c>
      <c r="D236" s="45">
        <v>651.6</v>
      </c>
      <c r="E236" s="45">
        <v>641.4</v>
      </c>
      <c r="F236" s="45">
        <v>651.6</v>
      </c>
      <c r="G236" s="45">
        <v>651.6</v>
      </c>
      <c r="H236" s="45">
        <v>651.6</v>
      </c>
      <c r="I236" s="45">
        <v>657.6</v>
      </c>
      <c r="J236" s="46">
        <v>5385.12</v>
      </c>
      <c r="K236" s="46">
        <v>5300.83</v>
      </c>
      <c r="L236" s="46">
        <v>5385.12</v>
      </c>
      <c r="M236" s="46">
        <v>5385.12</v>
      </c>
      <c r="N236" s="46">
        <v>5385.12</v>
      </c>
      <c r="O236" s="46">
        <v>5434.71</v>
      </c>
      <c r="P236" s="44">
        <v>0</v>
      </c>
      <c r="Q236" s="46">
        <v>0</v>
      </c>
      <c r="R236" s="46">
        <v>0</v>
      </c>
    </row>
    <row r="237" spans="1:18" x14ac:dyDescent="0.25">
      <c r="A237" s="53" t="s">
        <v>94</v>
      </c>
      <c r="B237" s="43">
        <v>212</v>
      </c>
      <c r="C237" s="44">
        <v>178</v>
      </c>
      <c r="D237" s="45">
        <v>942.7</v>
      </c>
      <c r="E237" s="45">
        <v>934.5</v>
      </c>
      <c r="F237" s="45">
        <v>942.7</v>
      </c>
      <c r="G237" s="45">
        <v>944.3</v>
      </c>
      <c r="H237" s="45">
        <v>944.3</v>
      </c>
      <c r="I237" s="45">
        <v>948.7</v>
      </c>
      <c r="J237" s="46">
        <v>5296.07</v>
      </c>
      <c r="K237" s="46">
        <v>5250</v>
      </c>
      <c r="L237" s="46">
        <v>5296.07</v>
      </c>
      <c r="M237" s="46">
        <v>5305.06</v>
      </c>
      <c r="N237" s="46">
        <v>5305.06</v>
      </c>
      <c r="O237" s="46">
        <v>5329.78</v>
      </c>
      <c r="P237" s="44">
        <v>0</v>
      </c>
      <c r="Q237" s="46">
        <v>0</v>
      </c>
      <c r="R237" s="46">
        <v>0</v>
      </c>
    </row>
    <row r="238" spans="1:18" x14ac:dyDescent="0.25">
      <c r="A238" s="53" t="s">
        <v>219</v>
      </c>
      <c r="B238" s="43">
        <v>213</v>
      </c>
      <c r="C238" s="44">
        <v>153</v>
      </c>
      <c r="D238" s="45">
        <v>779.1</v>
      </c>
      <c r="E238" s="45">
        <v>771.9</v>
      </c>
      <c r="F238" s="45">
        <v>779.1</v>
      </c>
      <c r="G238" s="45">
        <v>780.7</v>
      </c>
      <c r="H238" s="45">
        <v>780.7</v>
      </c>
      <c r="I238" s="45">
        <v>785.5</v>
      </c>
      <c r="J238" s="46">
        <v>5092.16</v>
      </c>
      <c r="K238" s="46">
        <v>5045.1000000000004</v>
      </c>
      <c r="L238" s="46">
        <v>5092.16</v>
      </c>
      <c r="M238" s="46">
        <v>5102.6099999999997</v>
      </c>
      <c r="N238" s="46">
        <v>5102.6099999999997</v>
      </c>
      <c r="O238" s="46">
        <v>5133.99</v>
      </c>
      <c r="P238" s="44">
        <v>0</v>
      </c>
      <c r="Q238" s="46">
        <v>0</v>
      </c>
      <c r="R238" s="46">
        <v>0</v>
      </c>
    </row>
    <row r="239" spans="1:18" ht="21" x14ac:dyDescent="0.25">
      <c r="A239" s="42" t="s">
        <v>221</v>
      </c>
      <c r="B239" s="43">
        <v>214</v>
      </c>
      <c r="C239" s="44">
        <v>171</v>
      </c>
      <c r="D239" s="45">
        <v>1900.9</v>
      </c>
      <c r="E239" s="45">
        <v>1334.6</v>
      </c>
      <c r="F239" s="45">
        <v>1900.9</v>
      </c>
      <c r="G239" s="45">
        <v>2009.3</v>
      </c>
      <c r="H239" s="45">
        <v>2009.3</v>
      </c>
      <c r="I239" s="45">
        <v>1952.4</v>
      </c>
      <c r="J239" s="46">
        <v>11116.37</v>
      </c>
      <c r="K239" s="46">
        <v>7804.68</v>
      </c>
      <c r="L239" s="46">
        <v>11116.37</v>
      </c>
      <c r="M239" s="46">
        <v>11750.29</v>
      </c>
      <c r="N239" s="46">
        <v>11750.29</v>
      </c>
      <c r="O239" s="46">
        <v>11417.54</v>
      </c>
      <c r="P239" s="44">
        <v>0</v>
      </c>
      <c r="Q239" s="46">
        <v>0</v>
      </c>
      <c r="R239" s="46">
        <v>0</v>
      </c>
    </row>
    <row r="240" spans="1:18" ht="52.5" x14ac:dyDescent="0.25">
      <c r="A240" s="42" t="s">
        <v>222</v>
      </c>
      <c r="B240" s="43">
        <v>215</v>
      </c>
      <c r="C240" s="44">
        <v>709</v>
      </c>
      <c r="D240" s="45">
        <v>4466.6000000000004</v>
      </c>
      <c r="E240" s="45">
        <v>3794.1</v>
      </c>
      <c r="F240" s="45">
        <v>4466.7</v>
      </c>
      <c r="G240" s="45">
        <v>5160.5</v>
      </c>
      <c r="H240" s="45">
        <v>5160.5</v>
      </c>
      <c r="I240" s="45">
        <v>5197.3999999999996</v>
      </c>
      <c r="J240" s="46">
        <v>6299.86</v>
      </c>
      <c r="K240" s="46">
        <v>5351.34</v>
      </c>
      <c r="L240" s="46">
        <v>6300</v>
      </c>
      <c r="M240" s="46">
        <v>7278.56</v>
      </c>
      <c r="N240" s="46">
        <v>7278.56</v>
      </c>
      <c r="O240" s="46">
        <v>7330.61</v>
      </c>
      <c r="P240" s="44">
        <v>0</v>
      </c>
      <c r="Q240" s="46">
        <v>0</v>
      </c>
      <c r="R240" s="46">
        <v>0</v>
      </c>
    </row>
    <row r="241" spans="1:18" ht="21" x14ac:dyDescent="0.25">
      <c r="A241" s="53" t="s">
        <v>223</v>
      </c>
      <c r="B241" s="43">
        <v>216</v>
      </c>
      <c r="C241" s="44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4">
        <v>0</v>
      </c>
      <c r="Q241" s="46">
        <v>0</v>
      </c>
      <c r="R241" s="46">
        <v>0</v>
      </c>
    </row>
    <row r="242" spans="1:18" x14ac:dyDescent="0.25">
      <c r="A242" s="42" t="s">
        <v>224</v>
      </c>
      <c r="B242" s="43">
        <v>217</v>
      </c>
      <c r="C242" s="44">
        <v>320</v>
      </c>
      <c r="D242" s="45">
        <v>2703.9</v>
      </c>
      <c r="E242" s="45">
        <v>2116.6999999999998</v>
      </c>
      <c r="F242" s="45">
        <v>2703.9</v>
      </c>
      <c r="G242" s="45">
        <v>2864.4</v>
      </c>
      <c r="H242" s="45">
        <v>2864.4</v>
      </c>
      <c r="I242" s="45">
        <v>2825.7</v>
      </c>
      <c r="J242" s="46">
        <v>8449.69</v>
      </c>
      <c r="K242" s="46">
        <v>6614.69</v>
      </c>
      <c r="L242" s="46">
        <v>8449.69</v>
      </c>
      <c r="M242" s="46">
        <v>8951.25</v>
      </c>
      <c r="N242" s="46">
        <v>8951.25</v>
      </c>
      <c r="O242" s="46">
        <v>8830.31</v>
      </c>
      <c r="P242" s="44">
        <v>0</v>
      </c>
      <c r="Q242" s="46">
        <v>0</v>
      </c>
      <c r="R242" s="46">
        <v>0</v>
      </c>
    </row>
    <row r="243" spans="1:18" ht="21" x14ac:dyDescent="0.25">
      <c r="A243" s="42" t="s">
        <v>225</v>
      </c>
      <c r="B243" s="43">
        <v>218</v>
      </c>
      <c r="C243" s="44">
        <v>299</v>
      </c>
      <c r="D243" s="45">
        <v>2881</v>
      </c>
      <c r="E243" s="45">
        <v>2204.8000000000002</v>
      </c>
      <c r="F243" s="45">
        <v>2881</v>
      </c>
      <c r="G243" s="45">
        <v>3263.1</v>
      </c>
      <c r="H243" s="45">
        <v>3263.1</v>
      </c>
      <c r="I243" s="45">
        <v>3183.7</v>
      </c>
      <c r="J243" s="46">
        <v>9635.4500000000007</v>
      </c>
      <c r="K243" s="46">
        <v>7373.91</v>
      </c>
      <c r="L243" s="46">
        <v>9635.4500000000007</v>
      </c>
      <c r="M243" s="46">
        <v>10913.38</v>
      </c>
      <c r="N243" s="46">
        <v>10913.38</v>
      </c>
      <c r="O243" s="46">
        <v>10647.83</v>
      </c>
      <c r="P243" s="44">
        <v>0</v>
      </c>
      <c r="Q243" s="46">
        <v>0</v>
      </c>
      <c r="R243" s="46">
        <v>0</v>
      </c>
    </row>
    <row r="244" spans="1:18" ht="84" x14ac:dyDescent="0.25">
      <c r="A244" s="42" t="s">
        <v>226</v>
      </c>
      <c r="B244" s="43">
        <v>219</v>
      </c>
      <c r="C244" s="44">
        <v>0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4">
        <v>0</v>
      </c>
      <c r="Q244" s="46">
        <v>0</v>
      </c>
      <c r="R244" s="46">
        <v>0</v>
      </c>
    </row>
    <row r="245" spans="1:18" ht="21" x14ac:dyDescent="0.25">
      <c r="A245" s="53" t="s">
        <v>227</v>
      </c>
      <c r="B245" s="43">
        <v>220</v>
      </c>
      <c r="C245" s="44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4">
        <v>0</v>
      </c>
      <c r="Q245" s="46">
        <v>0</v>
      </c>
      <c r="R245" s="46">
        <v>0</v>
      </c>
    </row>
    <row r="246" spans="1:18" x14ac:dyDescent="0.25">
      <c r="A246" s="53" t="s">
        <v>191</v>
      </c>
      <c r="B246" s="43">
        <v>2201</v>
      </c>
      <c r="C246" s="44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4">
        <v>0</v>
      </c>
      <c r="Q246" s="46">
        <v>0</v>
      </c>
      <c r="R246" s="46">
        <v>0</v>
      </c>
    </row>
    <row r="247" spans="1:18" ht="21" x14ac:dyDescent="0.25">
      <c r="A247" s="42" t="s">
        <v>228</v>
      </c>
      <c r="B247" s="43">
        <v>225</v>
      </c>
      <c r="C247" s="44">
        <v>26</v>
      </c>
      <c r="D247" s="45">
        <v>166.8</v>
      </c>
      <c r="E247" s="45">
        <v>163.80000000000001</v>
      </c>
      <c r="F247" s="45">
        <v>166.8</v>
      </c>
      <c r="G247" s="45">
        <v>166.8</v>
      </c>
      <c r="H247" s="45">
        <v>166.8</v>
      </c>
      <c r="I247" s="45">
        <v>168.7</v>
      </c>
      <c r="J247" s="46">
        <v>6415.38</v>
      </c>
      <c r="K247" s="46">
        <v>6300</v>
      </c>
      <c r="L247" s="46">
        <v>6415.38</v>
      </c>
      <c r="M247" s="46">
        <v>6415.38</v>
      </c>
      <c r="N247" s="46">
        <v>6415.38</v>
      </c>
      <c r="O247" s="46">
        <v>6488.46</v>
      </c>
      <c r="P247" s="44">
        <v>0</v>
      </c>
      <c r="Q247" s="46">
        <v>0</v>
      </c>
      <c r="R247" s="46">
        <v>0</v>
      </c>
    </row>
    <row r="248" spans="1:18" ht="21" x14ac:dyDescent="0.25">
      <c r="A248" s="54" t="s">
        <v>92</v>
      </c>
      <c r="B248" s="43">
        <v>226</v>
      </c>
      <c r="C248" s="44">
        <v>22</v>
      </c>
      <c r="D248" s="45">
        <v>145.6</v>
      </c>
      <c r="E248" s="45">
        <v>142.80000000000001</v>
      </c>
      <c r="F248" s="45">
        <v>145.6</v>
      </c>
      <c r="G248" s="45">
        <v>145.6</v>
      </c>
      <c r="H248" s="45">
        <v>145.6</v>
      </c>
      <c r="I248" s="45">
        <v>146.9</v>
      </c>
      <c r="J248" s="46">
        <v>6618.18</v>
      </c>
      <c r="K248" s="46">
        <v>6490.91</v>
      </c>
      <c r="L248" s="46">
        <v>6618.18</v>
      </c>
      <c r="M248" s="46">
        <v>6618.18</v>
      </c>
      <c r="N248" s="46">
        <v>6618.18</v>
      </c>
      <c r="O248" s="46">
        <v>6677.27</v>
      </c>
      <c r="P248" s="44">
        <v>0</v>
      </c>
      <c r="Q248" s="46">
        <v>0</v>
      </c>
      <c r="R248" s="46">
        <v>0</v>
      </c>
    </row>
    <row r="249" spans="1:18" x14ac:dyDescent="0.25">
      <c r="A249" s="53" t="s">
        <v>93</v>
      </c>
      <c r="B249" s="43">
        <v>227</v>
      </c>
      <c r="C249" s="44">
        <v>4</v>
      </c>
      <c r="D249" s="45">
        <v>21.2</v>
      </c>
      <c r="E249" s="45">
        <v>21</v>
      </c>
      <c r="F249" s="45">
        <v>21.2</v>
      </c>
      <c r="G249" s="45">
        <v>21.2</v>
      </c>
      <c r="H249" s="45">
        <v>21.2</v>
      </c>
      <c r="I249" s="45">
        <v>21.8</v>
      </c>
      <c r="J249" s="46">
        <v>5300</v>
      </c>
      <c r="K249" s="46">
        <v>5250</v>
      </c>
      <c r="L249" s="46">
        <v>5300</v>
      </c>
      <c r="M249" s="46">
        <v>5300</v>
      </c>
      <c r="N249" s="46">
        <v>5300</v>
      </c>
      <c r="O249" s="46">
        <v>5450</v>
      </c>
      <c r="P249" s="44">
        <v>0</v>
      </c>
      <c r="Q249" s="46">
        <v>0</v>
      </c>
      <c r="R249" s="46">
        <v>0</v>
      </c>
    </row>
    <row r="250" spans="1:18" x14ac:dyDescent="0.25">
      <c r="A250" s="53" t="s">
        <v>94</v>
      </c>
      <c r="B250" s="43">
        <v>228</v>
      </c>
      <c r="C250" s="44">
        <v>0</v>
      </c>
      <c r="D250" s="45">
        <v>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4">
        <v>0</v>
      </c>
      <c r="Q250" s="46">
        <v>0</v>
      </c>
      <c r="R250" s="46">
        <v>0</v>
      </c>
    </row>
    <row r="251" spans="1:18" ht="52.5" x14ac:dyDescent="0.25">
      <c r="A251" s="42" t="s">
        <v>229</v>
      </c>
      <c r="B251" s="43">
        <v>2281</v>
      </c>
      <c r="C251" s="44">
        <v>35</v>
      </c>
      <c r="D251" s="45">
        <v>333.9</v>
      </c>
      <c r="E251" s="45">
        <v>231.3</v>
      </c>
      <c r="F251" s="45">
        <v>333.9</v>
      </c>
      <c r="G251" s="45">
        <v>341.9</v>
      </c>
      <c r="H251" s="45">
        <v>341.9</v>
      </c>
      <c r="I251" s="45">
        <v>336.9</v>
      </c>
      <c r="J251" s="46">
        <v>9540</v>
      </c>
      <c r="K251" s="46">
        <v>6608.57</v>
      </c>
      <c r="L251" s="46">
        <v>9540</v>
      </c>
      <c r="M251" s="46">
        <v>9768.57</v>
      </c>
      <c r="N251" s="46">
        <v>9768.57</v>
      </c>
      <c r="O251" s="46">
        <v>9625.7099999999991</v>
      </c>
      <c r="P251" s="44">
        <v>0</v>
      </c>
      <c r="Q251" s="46">
        <v>0</v>
      </c>
      <c r="R251" s="46">
        <v>0</v>
      </c>
    </row>
    <row r="252" spans="1:18" ht="21" x14ac:dyDescent="0.25">
      <c r="A252" s="42" t="s">
        <v>230</v>
      </c>
      <c r="B252" s="43">
        <v>2282</v>
      </c>
      <c r="C252" s="44">
        <v>42</v>
      </c>
      <c r="D252" s="45">
        <v>0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4">
        <v>0</v>
      </c>
      <c r="Q252" s="46">
        <v>0</v>
      </c>
      <c r="R252" s="46">
        <v>0</v>
      </c>
    </row>
    <row r="253" spans="1:18" x14ac:dyDescent="0.25">
      <c r="A253" s="42" t="s">
        <v>191</v>
      </c>
      <c r="B253" s="43">
        <v>2283</v>
      </c>
      <c r="C253" s="44">
        <v>40</v>
      </c>
      <c r="D253" s="45">
        <v>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4">
        <v>0</v>
      </c>
      <c r="Q253" s="46">
        <v>0</v>
      </c>
      <c r="R253" s="46">
        <v>0</v>
      </c>
    </row>
    <row r="254" spans="1:18" ht="21" x14ac:dyDescent="0.25">
      <c r="A254" s="42" t="s">
        <v>231</v>
      </c>
      <c r="B254" s="43">
        <v>229</v>
      </c>
      <c r="C254" s="44">
        <v>156</v>
      </c>
      <c r="D254" s="45">
        <v>1150</v>
      </c>
      <c r="E254" s="45">
        <v>1054.0999999999999</v>
      </c>
      <c r="F254" s="45">
        <v>1150</v>
      </c>
      <c r="G254" s="45">
        <v>1171.5</v>
      </c>
      <c r="H254" s="45">
        <v>1171.5</v>
      </c>
      <c r="I254" s="45">
        <v>1202.0999999999999</v>
      </c>
      <c r="J254" s="46">
        <v>7371.79</v>
      </c>
      <c r="K254" s="46">
        <v>6757.05</v>
      </c>
      <c r="L254" s="46">
        <v>7371.79</v>
      </c>
      <c r="M254" s="46">
        <v>7509.62</v>
      </c>
      <c r="N254" s="46">
        <v>7509.62</v>
      </c>
      <c r="O254" s="46">
        <v>7705.77</v>
      </c>
      <c r="P254" s="44">
        <v>0</v>
      </c>
      <c r="Q254" s="46">
        <v>0</v>
      </c>
      <c r="R254" s="46">
        <v>0</v>
      </c>
    </row>
    <row r="255" spans="1:18" ht="21" x14ac:dyDescent="0.25">
      <c r="A255" s="42" t="s">
        <v>158</v>
      </c>
      <c r="B255" s="43">
        <v>230</v>
      </c>
      <c r="C255" s="44">
        <v>150</v>
      </c>
      <c r="D255" s="45">
        <v>1091.5</v>
      </c>
      <c r="E255" s="45">
        <v>999.4</v>
      </c>
      <c r="F255" s="45">
        <v>1091.5</v>
      </c>
      <c r="G255" s="45">
        <v>1113</v>
      </c>
      <c r="H255" s="45">
        <v>1113</v>
      </c>
      <c r="I255" s="45">
        <v>1146</v>
      </c>
      <c r="J255" s="46">
        <v>7276.67</v>
      </c>
      <c r="K255" s="46">
        <v>6662.67</v>
      </c>
      <c r="L255" s="46">
        <v>7276.67</v>
      </c>
      <c r="M255" s="46">
        <v>7420</v>
      </c>
      <c r="N255" s="46">
        <v>7420</v>
      </c>
      <c r="O255" s="46">
        <v>7640</v>
      </c>
      <c r="P255" s="44">
        <v>0</v>
      </c>
      <c r="Q255" s="46">
        <v>0</v>
      </c>
      <c r="R255" s="46">
        <v>0</v>
      </c>
    </row>
    <row r="256" spans="1:18" x14ac:dyDescent="0.25">
      <c r="A256" s="42" t="s">
        <v>159</v>
      </c>
      <c r="B256" s="43">
        <v>231</v>
      </c>
      <c r="C256" s="44">
        <v>6</v>
      </c>
      <c r="D256" s="45">
        <v>58.5</v>
      </c>
      <c r="E256" s="45">
        <v>54.7</v>
      </c>
      <c r="F256" s="45">
        <v>58.5</v>
      </c>
      <c r="G256" s="45">
        <v>58.5</v>
      </c>
      <c r="H256" s="45">
        <v>58.5</v>
      </c>
      <c r="I256" s="45">
        <v>56.1</v>
      </c>
      <c r="J256" s="46">
        <v>9750</v>
      </c>
      <c r="K256" s="46">
        <v>9116.67</v>
      </c>
      <c r="L256" s="46">
        <v>9750</v>
      </c>
      <c r="M256" s="46">
        <v>9750</v>
      </c>
      <c r="N256" s="46">
        <v>9750</v>
      </c>
      <c r="O256" s="46">
        <v>9350</v>
      </c>
      <c r="P256" s="44">
        <v>0</v>
      </c>
      <c r="Q256" s="46">
        <v>0</v>
      </c>
      <c r="R256" s="46">
        <v>0</v>
      </c>
    </row>
    <row r="257" spans="1:18" x14ac:dyDescent="0.25">
      <c r="A257" s="42" t="s">
        <v>160</v>
      </c>
      <c r="B257" s="43">
        <v>232</v>
      </c>
      <c r="C257" s="44">
        <v>0</v>
      </c>
      <c r="D257" s="45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4">
        <v>0</v>
      </c>
      <c r="Q257" s="46">
        <v>0</v>
      </c>
      <c r="R257" s="46">
        <v>0</v>
      </c>
    </row>
    <row r="258" spans="1:18" ht="31.5" x14ac:dyDescent="0.25">
      <c r="A258" s="42" t="s">
        <v>232</v>
      </c>
      <c r="B258" s="43">
        <v>233</v>
      </c>
      <c r="C258" s="44">
        <v>44</v>
      </c>
      <c r="D258" s="45">
        <v>311</v>
      </c>
      <c r="E258" s="45">
        <v>282.10000000000002</v>
      </c>
      <c r="F258" s="45">
        <v>311</v>
      </c>
      <c r="G258" s="45">
        <v>316.39999999999998</v>
      </c>
      <c r="H258" s="45">
        <v>316.39999999999998</v>
      </c>
      <c r="I258" s="45">
        <v>329.6</v>
      </c>
      <c r="J258" s="46">
        <v>7068.18</v>
      </c>
      <c r="K258" s="46">
        <v>6411.36</v>
      </c>
      <c r="L258" s="46">
        <v>7068.18</v>
      </c>
      <c r="M258" s="46">
        <v>7190.91</v>
      </c>
      <c r="N258" s="46">
        <v>7190.91</v>
      </c>
      <c r="O258" s="46">
        <v>7490.91</v>
      </c>
      <c r="P258" s="44">
        <v>0</v>
      </c>
      <c r="Q258" s="46">
        <v>0</v>
      </c>
      <c r="R258" s="46">
        <v>0</v>
      </c>
    </row>
    <row r="259" spans="1:18" x14ac:dyDescent="0.25">
      <c r="A259" s="42" t="s">
        <v>233</v>
      </c>
      <c r="B259" s="43">
        <v>234</v>
      </c>
      <c r="C259" s="44">
        <v>0</v>
      </c>
      <c r="D259" s="45">
        <v>0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4">
        <v>0</v>
      </c>
      <c r="Q259" s="46">
        <v>0</v>
      </c>
      <c r="R259" s="46">
        <v>0</v>
      </c>
    </row>
    <row r="260" spans="1:18" ht="52.5" x14ac:dyDescent="0.25">
      <c r="A260" s="42" t="s">
        <v>234</v>
      </c>
      <c r="B260" s="43">
        <v>235</v>
      </c>
      <c r="C260" s="44">
        <v>10</v>
      </c>
      <c r="D260" s="45">
        <v>41.9</v>
      </c>
      <c r="E260" s="45">
        <v>41.9</v>
      </c>
      <c r="F260" s="45">
        <v>41.9</v>
      </c>
      <c r="G260" s="45">
        <v>41.9</v>
      </c>
      <c r="H260" s="45">
        <v>41.9</v>
      </c>
      <c r="I260" s="45">
        <v>41.9</v>
      </c>
      <c r="J260" s="46">
        <v>4190</v>
      </c>
      <c r="K260" s="46">
        <v>4190</v>
      </c>
      <c r="L260" s="46">
        <v>4190</v>
      </c>
      <c r="M260" s="46">
        <v>4190</v>
      </c>
      <c r="N260" s="46">
        <v>4190</v>
      </c>
      <c r="O260" s="46">
        <v>4190</v>
      </c>
      <c r="P260" s="44">
        <v>0</v>
      </c>
      <c r="Q260" s="46">
        <v>0</v>
      </c>
      <c r="R260" s="46">
        <v>0</v>
      </c>
    </row>
    <row r="261" spans="1:18" ht="12" customHeight="1" x14ac:dyDescent="0.25">
      <c r="A261" s="85" t="s">
        <v>235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</row>
    <row r="262" spans="1:18" x14ac:dyDescent="0.25">
      <c r="A262" s="42" t="s">
        <v>236</v>
      </c>
      <c r="B262" s="43">
        <v>236</v>
      </c>
      <c r="C262" s="44">
        <v>564</v>
      </c>
      <c r="D262" s="45">
        <v>5040.8999999999996</v>
      </c>
      <c r="E262" s="45">
        <v>4404.8</v>
      </c>
      <c r="F262" s="45">
        <v>5041.7</v>
      </c>
      <c r="G262" s="45">
        <v>5042.7</v>
      </c>
      <c r="H262" s="45">
        <v>5042.7</v>
      </c>
      <c r="I262" s="45">
        <v>5033.7</v>
      </c>
      <c r="J262" s="46">
        <v>8937.77</v>
      </c>
      <c r="K262" s="46">
        <v>7809.93</v>
      </c>
      <c r="L262" s="46">
        <v>8939.18</v>
      </c>
      <c r="M262" s="46">
        <v>8940.9599999999991</v>
      </c>
      <c r="N262" s="46">
        <v>8940.9599999999991</v>
      </c>
      <c r="O262" s="46">
        <v>8925</v>
      </c>
      <c r="P262" s="44">
        <v>3</v>
      </c>
      <c r="Q262" s="45">
        <v>36.200000000000003</v>
      </c>
      <c r="R262" s="46">
        <v>12066.67</v>
      </c>
    </row>
    <row r="263" spans="1:18" ht="21" x14ac:dyDescent="0.25">
      <c r="A263" s="42" t="s">
        <v>237</v>
      </c>
      <c r="B263" s="43">
        <v>237</v>
      </c>
      <c r="C263" s="44">
        <v>480</v>
      </c>
      <c r="D263" s="45">
        <v>4475.7</v>
      </c>
      <c r="E263" s="45">
        <v>3895</v>
      </c>
      <c r="F263" s="45">
        <v>4476.1000000000004</v>
      </c>
      <c r="G263" s="45">
        <v>4477.1000000000004</v>
      </c>
      <c r="H263" s="45">
        <v>4477.1000000000004</v>
      </c>
      <c r="I263" s="45">
        <v>4463.7</v>
      </c>
      <c r="J263" s="46">
        <v>9324.3799999999992</v>
      </c>
      <c r="K263" s="46">
        <v>8114.58</v>
      </c>
      <c r="L263" s="46">
        <v>9325.2099999999991</v>
      </c>
      <c r="M263" s="46">
        <v>9327.2900000000009</v>
      </c>
      <c r="N263" s="46">
        <v>9327.2900000000009</v>
      </c>
      <c r="O263" s="46">
        <v>9299.3799999999992</v>
      </c>
      <c r="P263" s="44">
        <v>3</v>
      </c>
      <c r="Q263" s="45">
        <v>36.200000000000003</v>
      </c>
      <c r="R263" s="46">
        <v>12066.67</v>
      </c>
    </row>
    <row r="264" spans="1:18" x14ac:dyDescent="0.25">
      <c r="A264" s="42" t="s">
        <v>238</v>
      </c>
      <c r="B264" s="43">
        <v>238</v>
      </c>
      <c r="C264" s="44">
        <v>35</v>
      </c>
      <c r="D264" s="45">
        <v>261.10000000000002</v>
      </c>
      <c r="E264" s="45">
        <v>229.8</v>
      </c>
      <c r="F264" s="45">
        <v>261.5</v>
      </c>
      <c r="G264" s="45">
        <v>261.5</v>
      </c>
      <c r="H264" s="45">
        <v>261.5</v>
      </c>
      <c r="I264" s="45">
        <v>257.3</v>
      </c>
      <c r="J264" s="46">
        <v>7460</v>
      </c>
      <c r="K264" s="46">
        <v>6565.71</v>
      </c>
      <c r="L264" s="46">
        <v>7471.43</v>
      </c>
      <c r="M264" s="46">
        <v>7471.43</v>
      </c>
      <c r="N264" s="46">
        <v>7471.43</v>
      </c>
      <c r="O264" s="46">
        <v>7351.43</v>
      </c>
      <c r="P264" s="44">
        <v>0</v>
      </c>
      <c r="Q264" s="46">
        <v>0</v>
      </c>
      <c r="R264" s="46">
        <v>0</v>
      </c>
    </row>
    <row r="265" spans="1:18" ht="21" x14ac:dyDescent="0.25">
      <c r="A265" s="54" t="s">
        <v>92</v>
      </c>
      <c r="B265" s="43">
        <v>239</v>
      </c>
      <c r="C265" s="44">
        <v>2</v>
      </c>
      <c r="D265" s="45">
        <v>14.6</v>
      </c>
      <c r="E265" s="45">
        <v>9.8000000000000007</v>
      </c>
      <c r="F265" s="45">
        <v>14.7</v>
      </c>
      <c r="G265" s="45">
        <v>14.7</v>
      </c>
      <c r="H265" s="45">
        <v>14.7</v>
      </c>
      <c r="I265" s="45">
        <v>14.7</v>
      </c>
      <c r="J265" s="46">
        <v>7300</v>
      </c>
      <c r="K265" s="46">
        <v>4900</v>
      </c>
      <c r="L265" s="46">
        <v>7350</v>
      </c>
      <c r="M265" s="46">
        <v>7350</v>
      </c>
      <c r="N265" s="46">
        <v>7350</v>
      </c>
      <c r="O265" s="46">
        <v>7350</v>
      </c>
      <c r="P265" s="44">
        <v>0</v>
      </c>
      <c r="Q265" s="46">
        <v>0</v>
      </c>
      <c r="R265" s="46">
        <v>0</v>
      </c>
    </row>
    <row r="266" spans="1:18" x14ac:dyDescent="0.25">
      <c r="A266" s="53" t="s">
        <v>93</v>
      </c>
      <c r="B266" s="43">
        <v>240</v>
      </c>
      <c r="C266" s="44">
        <v>33</v>
      </c>
      <c r="D266" s="45">
        <v>246.5</v>
      </c>
      <c r="E266" s="45">
        <v>220</v>
      </c>
      <c r="F266" s="45">
        <v>246.8</v>
      </c>
      <c r="G266" s="45">
        <v>246.8</v>
      </c>
      <c r="H266" s="45">
        <v>246.8</v>
      </c>
      <c r="I266" s="45">
        <v>242.6</v>
      </c>
      <c r="J266" s="46">
        <v>7469.7</v>
      </c>
      <c r="K266" s="46">
        <v>6666.67</v>
      </c>
      <c r="L266" s="46">
        <v>7478.79</v>
      </c>
      <c r="M266" s="46">
        <v>7478.79</v>
      </c>
      <c r="N266" s="46">
        <v>7478.79</v>
      </c>
      <c r="O266" s="46">
        <v>7351.52</v>
      </c>
      <c r="P266" s="44">
        <v>0</v>
      </c>
      <c r="Q266" s="46">
        <v>0</v>
      </c>
      <c r="R266" s="46">
        <v>0</v>
      </c>
    </row>
    <row r="267" spans="1:18" x14ac:dyDescent="0.25">
      <c r="A267" s="53" t="s">
        <v>94</v>
      </c>
      <c r="B267" s="43">
        <v>2401</v>
      </c>
      <c r="C267" s="44">
        <v>0</v>
      </c>
      <c r="D267" s="45">
        <v>0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4">
        <v>0</v>
      </c>
      <c r="Q267" s="46">
        <v>0</v>
      </c>
      <c r="R267" s="46">
        <v>0</v>
      </c>
    </row>
    <row r="268" spans="1:18" ht="31.5" x14ac:dyDescent="0.25">
      <c r="A268" s="42" t="s">
        <v>239</v>
      </c>
      <c r="B268" s="43">
        <v>241</v>
      </c>
      <c r="C268" s="44">
        <v>35</v>
      </c>
      <c r="D268" s="45">
        <v>261.10000000000002</v>
      </c>
      <c r="E268" s="45">
        <v>229.8</v>
      </c>
      <c r="F268" s="45">
        <v>261.5</v>
      </c>
      <c r="G268" s="45">
        <v>261.5</v>
      </c>
      <c r="H268" s="45">
        <v>261.5</v>
      </c>
      <c r="I268" s="45">
        <v>257.3</v>
      </c>
      <c r="J268" s="46">
        <v>7460</v>
      </c>
      <c r="K268" s="46">
        <v>6565.71</v>
      </c>
      <c r="L268" s="46">
        <v>7471.43</v>
      </c>
      <c r="M268" s="46">
        <v>7471.43</v>
      </c>
      <c r="N268" s="46">
        <v>7471.43</v>
      </c>
      <c r="O268" s="46">
        <v>7351.43</v>
      </c>
      <c r="P268" s="44">
        <v>0</v>
      </c>
      <c r="Q268" s="46">
        <v>0</v>
      </c>
      <c r="R268" s="46">
        <v>0</v>
      </c>
    </row>
    <row r="269" spans="1:18" x14ac:dyDescent="0.25">
      <c r="A269" s="42" t="s">
        <v>240</v>
      </c>
      <c r="B269" s="43">
        <v>242</v>
      </c>
      <c r="C269" s="44">
        <v>0</v>
      </c>
      <c r="D269" s="45">
        <v>0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4">
        <v>0</v>
      </c>
      <c r="Q269" s="46">
        <v>0</v>
      </c>
      <c r="R269" s="46">
        <v>0</v>
      </c>
    </row>
    <row r="270" spans="1:18" x14ac:dyDescent="0.25">
      <c r="A270" s="42" t="s">
        <v>241</v>
      </c>
      <c r="B270" s="43">
        <v>243</v>
      </c>
      <c r="C270" s="44">
        <v>49</v>
      </c>
      <c r="D270" s="45">
        <v>304.10000000000002</v>
      </c>
      <c r="E270" s="45">
        <v>280</v>
      </c>
      <c r="F270" s="45">
        <v>304.10000000000002</v>
      </c>
      <c r="G270" s="45">
        <v>304.10000000000002</v>
      </c>
      <c r="H270" s="45">
        <v>304.10000000000002</v>
      </c>
      <c r="I270" s="45">
        <v>312.7</v>
      </c>
      <c r="J270" s="46">
        <v>6206.12</v>
      </c>
      <c r="K270" s="46">
        <v>5714.29</v>
      </c>
      <c r="L270" s="46">
        <v>6206.12</v>
      </c>
      <c r="M270" s="46">
        <v>6206.12</v>
      </c>
      <c r="N270" s="46">
        <v>6206.12</v>
      </c>
      <c r="O270" s="46">
        <v>6381.63</v>
      </c>
      <c r="P270" s="44">
        <v>0</v>
      </c>
      <c r="Q270" s="46">
        <v>0</v>
      </c>
      <c r="R270" s="46">
        <v>0</v>
      </c>
    </row>
    <row r="271" spans="1:18" ht="14.25" customHeight="1" x14ac:dyDescent="0.25">
      <c r="A271" s="85" t="s">
        <v>242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</row>
    <row r="272" spans="1:18" x14ac:dyDescent="0.25">
      <c r="A272" s="42" t="s">
        <v>243</v>
      </c>
      <c r="B272" s="43">
        <v>244</v>
      </c>
      <c r="C272" s="44">
        <v>10</v>
      </c>
      <c r="D272" s="45">
        <v>191.2</v>
      </c>
      <c r="E272" s="45">
        <v>167</v>
      </c>
      <c r="F272" s="45">
        <v>191.2</v>
      </c>
      <c r="G272" s="45">
        <v>191.2</v>
      </c>
      <c r="H272" s="45">
        <v>191.2</v>
      </c>
      <c r="I272" s="45">
        <v>175.9</v>
      </c>
      <c r="J272" s="46">
        <v>19120</v>
      </c>
      <c r="K272" s="46">
        <v>16700</v>
      </c>
      <c r="L272" s="46">
        <v>19120</v>
      </c>
      <c r="M272" s="46">
        <v>19120</v>
      </c>
      <c r="N272" s="46">
        <v>19120</v>
      </c>
      <c r="O272" s="46">
        <v>17590</v>
      </c>
      <c r="P272" s="44">
        <v>0</v>
      </c>
      <c r="Q272" s="46">
        <v>0</v>
      </c>
      <c r="R272" s="46">
        <v>0</v>
      </c>
    </row>
    <row r="273" spans="1:18" x14ac:dyDescent="0.25">
      <c r="A273" s="42" t="s">
        <v>244</v>
      </c>
      <c r="B273" s="43">
        <v>245</v>
      </c>
      <c r="C273" s="44">
        <v>9</v>
      </c>
      <c r="D273" s="45">
        <v>176.2</v>
      </c>
      <c r="E273" s="45">
        <v>154.30000000000001</v>
      </c>
      <c r="F273" s="45">
        <v>176.2</v>
      </c>
      <c r="G273" s="45">
        <v>176.2</v>
      </c>
      <c r="H273" s="45">
        <v>176.2</v>
      </c>
      <c r="I273" s="45">
        <v>161.80000000000001</v>
      </c>
      <c r="J273" s="46">
        <v>19577.78</v>
      </c>
      <c r="K273" s="46">
        <v>17144.439999999999</v>
      </c>
      <c r="L273" s="46">
        <v>19577.78</v>
      </c>
      <c r="M273" s="46">
        <v>19577.78</v>
      </c>
      <c r="N273" s="46">
        <v>19577.78</v>
      </c>
      <c r="O273" s="46">
        <v>17977.78</v>
      </c>
      <c r="P273" s="44">
        <v>0</v>
      </c>
      <c r="Q273" s="46">
        <v>0</v>
      </c>
      <c r="R273" s="46">
        <v>0</v>
      </c>
    </row>
    <row r="274" spans="1:18" x14ac:dyDescent="0.25">
      <c r="A274" s="42" t="s">
        <v>245</v>
      </c>
      <c r="B274" s="43">
        <v>246</v>
      </c>
      <c r="C274" s="44">
        <v>0</v>
      </c>
      <c r="D274" s="45">
        <v>0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4">
        <v>0</v>
      </c>
      <c r="Q274" s="46">
        <v>0</v>
      </c>
      <c r="R274" s="46">
        <v>0</v>
      </c>
    </row>
    <row r="275" spans="1:18" ht="21" x14ac:dyDescent="0.25">
      <c r="A275" s="54" t="s">
        <v>92</v>
      </c>
      <c r="B275" s="43">
        <v>247</v>
      </c>
      <c r="C275" s="44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4">
        <v>0</v>
      </c>
      <c r="Q275" s="46">
        <v>0</v>
      </c>
      <c r="R275" s="46">
        <v>0</v>
      </c>
    </row>
    <row r="276" spans="1:18" x14ac:dyDescent="0.25">
      <c r="A276" s="53" t="s">
        <v>93</v>
      </c>
      <c r="B276" s="43">
        <v>248</v>
      </c>
      <c r="C276" s="44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4">
        <v>0</v>
      </c>
      <c r="Q276" s="46">
        <v>0</v>
      </c>
      <c r="R276" s="46">
        <v>0</v>
      </c>
    </row>
    <row r="277" spans="1:18" ht="31.5" x14ac:dyDescent="0.25">
      <c r="A277" s="42" t="s">
        <v>246</v>
      </c>
      <c r="B277" s="43">
        <v>249</v>
      </c>
      <c r="C277" s="44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4">
        <v>0</v>
      </c>
      <c r="Q277" s="46">
        <v>0</v>
      </c>
      <c r="R277" s="46">
        <v>0</v>
      </c>
    </row>
    <row r="278" spans="1:18" x14ac:dyDescent="0.25">
      <c r="A278" s="42" t="s">
        <v>240</v>
      </c>
      <c r="B278" s="43">
        <v>250</v>
      </c>
      <c r="C278" s="44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4">
        <v>0</v>
      </c>
      <c r="Q278" s="46">
        <v>0</v>
      </c>
      <c r="R278" s="46">
        <v>0</v>
      </c>
    </row>
    <row r="279" spans="1:18" x14ac:dyDescent="0.25">
      <c r="A279" s="42" t="s">
        <v>241</v>
      </c>
      <c r="B279" s="43">
        <v>251</v>
      </c>
      <c r="C279" s="44">
        <v>1</v>
      </c>
      <c r="D279" s="45">
        <v>15</v>
      </c>
      <c r="E279" s="45">
        <v>12.7</v>
      </c>
      <c r="F279" s="45">
        <v>15</v>
      </c>
      <c r="G279" s="45">
        <v>15</v>
      </c>
      <c r="H279" s="45">
        <v>15</v>
      </c>
      <c r="I279" s="45">
        <v>14.1</v>
      </c>
      <c r="J279" s="46">
        <v>15000</v>
      </c>
      <c r="K279" s="46">
        <v>12700</v>
      </c>
      <c r="L279" s="46">
        <v>15000</v>
      </c>
      <c r="M279" s="46">
        <v>15000</v>
      </c>
      <c r="N279" s="46">
        <v>15000</v>
      </c>
      <c r="O279" s="46">
        <v>14100</v>
      </c>
      <c r="P279" s="44">
        <v>0</v>
      </c>
      <c r="Q279" s="46">
        <v>0</v>
      </c>
      <c r="R279" s="46">
        <v>0</v>
      </c>
    </row>
    <row r="280" spans="1:18" ht="14.25" customHeight="1" x14ac:dyDescent="0.25">
      <c r="A280" s="85" t="s">
        <v>247</v>
      </c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</row>
    <row r="281" spans="1:18" x14ac:dyDescent="0.25">
      <c r="A281" s="42" t="s">
        <v>248</v>
      </c>
      <c r="B281" s="43">
        <v>252</v>
      </c>
      <c r="C281" s="44">
        <v>4</v>
      </c>
      <c r="D281" s="45">
        <v>25.9</v>
      </c>
      <c r="E281" s="45">
        <v>20.7</v>
      </c>
      <c r="F281" s="45">
        <v>25.9</v>
      </c>
      <c r="G281" s="45">
        <v>25.9</v>
      </c>
      <c r="H281" s="45">
        <v>25.9</v>
      </c>
      <c r="I281" s="45">
        <v>26.4</v>
      </c>
      <c r="J281" s="46">
        <v>6475</v>
      </c>
      <c r="K281" s="46">
        <v>5175</v>
      </c>
      <c r="L281" s="46">
        <v>6475</v>
      </c>
      <c r="M281" s="46">
        <v>6475</v>
      </c>
      <c r="N281" s="46">
        <v>6475</v>
      </c>
      <c r="O281" s="46">
        <v>6600</v>
      </c>
      <c r="P281" s="44">
        <v>0</v>
      </c>
      <c r="Q281" s="46">
        <v>0</v>
      </c>
      <c r="R281" s="46">
        <v>0</v>
      </c>
    </row>
    <row r="282" spans="1:18" ht="15" customHeight="1" x14ac:dyDescent="0.25">
      <c r="A282" s="85" t="s">
        <v>249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</row>
    <row r="283" spans="1:18" x14ac:dyDescent="0.25">
      <c r="A283" s="42" t="s">
        <v>248</v>
      </c>
      <c r="B283" s="43">
        <v>253</v>
      </c>
      <c r="C283" s="61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1">
        <v>0</v>
      </c>
      <c r="Q283" s="62">
        <v>0</v>
      </c>
      <c r="R283" s="62">
        <v>0</v>
      </c>
    </row>
    <row r="284" spans="1:18" ht="14.25" customHeight="1" x14ac:dyDescent="0.25">
      <c r="A284" s="85" t="s">
        <v>250</v>
      </c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</row>
    <row r="285" spans="1:18" x14ac:dyDescent="0.25">
      <c r="A285" s="42" t="s">
        <v>251</v>
      </c>
      <c r="B285" s="43">
        <v>254</v>
      </c>
      <c r="C285" s="61">
        <v>0</v>
      </c>
      <c r="D285" s="62">
        <v>0</v>
      </c>
      <c r="E285" s="62">
        <v>0</v>
      </c>
      <c r="F285" s="62">
        <v>0</v>
      </c>
      <c r="G285" s="62">
        <v>0</v>
      </c>
      <c r="H285" s="62">
        <v>0</v>
      </c>
      <c r="I285" s="62">
        <v>0</v>
      </c>
      <c r="J285" s="62">
        <v>0</v>
      </c>
      <c r="K285" s="62">
        <v>0</v>
      </c>
      <c r="L285" s="62">
        <v>0</v>
      </c>
      <c r="M285" s="62">
        <v>0</v>
      </c>
      <c r="N285" s="62">
        <v>0</v>
      </c>
      <c r="O285" s="62">
        <v>0</v>
      </c>
      <c r="P285" s="61">
        <v>0</v>
      </c>
      <c r="Q285" s="62">
        <v>0</v>
      </c>
      <c r="R285" s="62">
        <v>0</v>
      </c>
    </row>
    <row r="286" spans="1:18" ht="21" x14ac:dyDescent="0.25">
      <c r="A286" s="42" t="s">
        <v>252</v>
      </c>
      <c r="B286" s="43">
        <v>255</v>
      </c>
      <c r="C286" s="61">
        <v>0</v>
      </c>
      <c r="D286" s="62">
        <v>0</v>
      </c>
      <c r="E286" s="62">
        <v>0</v>
      </c>
      <c r="F286" s="62">
        <v>0</v>
      </c>
      <c r="G286" s="62">
        <v>0</v>
      </c>
      <c r="H286" s="62">
        <v>0</v>
      </c>
      <c r="I286" s="62">
        <v>0</v>
      </c>
      <c r="J286" s="62">
        <v>0</v>
      </c>
      <c r="K286" s="62">
        <v>0</v>
      </c>
      <c r="L286" s="62">
        <v>0</v>
      </c>
      <c r="M286" s="62">
        <v>0</v>
      </c>
      <c r="N286" s="62">
        <v>0</v>
      </c>
      <c r="O286" s="62">
        <v>0</v>
      </c>
      <c r="P286" s="61">
        <v>0</v>
      </c>
      <c r="Q286" s="62">
        <v>0</v>
      </c>
      <c r="R286" s="62">
        <v>0</v>
      </c>
    </row>
    <row r="287" spans="1:18" x14ac:dyDescent="0.25">
      <c r="A287" s="42" t="s">
        <v>253</v>
      </c>
      <c r="B287" s="43">
        <v>256</v>
      </c>
      <c r="C287" s="61">
        <v>0</v>
      </c>
      <c r="D287" s="62">
        <v>0</v>
      </c>
      <c r="E287" s="62">
        <v>0</v>
      </c>
      <c r="F287" s="62">
        <v>0</v>
      </c>
      <c r="G287" s="62">
        <v>0</v>
      </c>
      <c r="H287" s="62">
        <v>0</v>
      </c>
      <c r="I287" s="62">
        <v>0</v>
      </c>
      <c r="J287" s="62">
        <v>0</v>
      </c>
      <c r="K287" s="62">
        <v>0</v>
      </c>
      <c r="L287" s="62">
        <v>0</v>
      </c>
      <c r="M287" s="62">
        <v>0</v>
      </c>
      <c r="N287" s="62">
        <v>0</v>
      </c>
      <c r="O287" s="62">
        <v>0</v>
      </c>
      <c r="P287" s="61">
        <v>0</v>
      </c>
      <c r="Q287" s="62">
        <v>0</v>
      </c>
      <c r="R287" s="62">
        <v>0</v>
      </c>
    </row>
    <row r="288" spans="1:18" ht="21" x14ac:dyDescent="0.25">
      <c r="A288" s="54" t="s">
        <v>92</v>
      </c>
      <c r="B288" s="43">
        <v>257</v>
      </c>
      <c r="C288" s="61">
        <v>0</v>
      </c>
      <c r="D288" s="62">
        <v>0</v>
      </c>
      <c r="E288" s="62">
        <v>0</v>
      </c>
      <c r="F288" s="62">
        <v>0</v>
      </c>
      <c r="G288" s="62">
        <v>0</v>
      </c>
      <c r="H288" s="62">
        <v>0</v>
      </c>
      <c r="I288" s="62">
        <v>0</v>
      </c>
      <c r="J288" s="62">
        <v>0</v>
      </c>
      <c r="K288" s="62">
        <v>0</v>
      </c>
      <c r="L288" s="62">
        <v>0</v>
      </c>
      <c r="M288" s="62">
        <v>0</v>
      </c>
      <c r="N288" s="62">
        <v>0</v>
      </c>
      <c r="O288" s="62">
        <v>0</v>
      </c>
      <c r="P288" s="61">
        <v>0</v>
      </c>
      <c r="Q288" s="62">
        <v>0</v>
      </c>
      <c r="R288" s="62">
        <v>0</v>
      </c>
    </row>
    <row r="289" spans="1:18" x14ac:dyDescent="0.25">
      <c r="A289" s="53" t="s">
        <v>93</v>
      </c>
      <c r="B289" s="43">
        <v>258</v>
      </c>
      <c r="C289" s="61">
        <v>0</v>
      </c>
      <c r="D289" s="62">
        <v>0</v>
      </c>
      <c r="E289" s="62">
        <v>0</v>
      </c>
      <c r="F289" s="62">
        <v>0</v>
      </c>
      <c r="G289" s="62">
        <v>0</v>
      </c>
      <c r="H289" s="62">
        <v>0</v>
      </c>
      <c r="I289" s="62">
        <v>0</v>
      </c>
      <c r="J289" s="62">
        <v>0</v>
      </c>
      <c r="K289" s="62">
        <v>0</v>
      </c>
      <c r="L289" s="62">
        <v>0</v>
      </c>
      <c r="M289" s="62">
        <v>0</v>
      </c>
      <c r="N289" s="62">
        <v>0</v>
      </c>
      <c r="O289" s="62">
        <v>0</v>
      </c>
      <c r="P289" s="61">
        <v>0</v>
      </c>
      <c r="Q289" s="62">
        <v>0</v>
      </c>
      <c r="R289" s="62">
        <v>0</v>
      </c>
    </row>
    <row r="290" spans="1:18" ht="31.5" x14ac:dyDescent="0.25">
      <c r="A290" s="42" t="s">
        <v>254</v>
      </c>
      <c r="B290" s="43">
        <v>259</v>
      </c>
      <c r="C290" s="61">
        <v>0</v>
      </c>
      <c r="D290" s="62">
        <v>0</v>
      </c>
      <c r="E290" s="62">
        <v>0</v>
      </c>
      <c r="F290" s="62">
        <v>0</v>
      </c>
      <c r="G290" s="62">
        <v>0</v>
      </c>
      <c r="H290" s="62">
        <v>0</v>
      </c>
      <c r="I290" s="62">
        <v>0</v>
      </c>
      <c r="J290" s="62">
        <v>0</v>
      </c>
      <c r="K290" s="62">
        <v>0</v>
      </c>
      <c r="L290" s="62">
        <v>0</v>
      </c>
      <c r="M290" s="62">
        <v>0</v>
      </c>
      <c r="N290" s="62">
        <v>0</v>
      </c>
      <c r="O290" s="62">
        <v>0</v>
      </c>
      <c r="P290" s="61">
        <v>0</v>
      </c>
      <c r="Q290" s="62">
        <v>0</v>
      </c>
      <c r="R290" s="62">
        <v>0</v>
      </c>
    </row>
    <row r="291" spans="1:18" x14ac:dyDescent="0.25">
      <c r="A291" s="42" t="s">
        <v>240</v>
      </c>
      <c r="B291" s="43">
        <v>260</v>
      </c>
      <c r="C291" s="61">
        <v>0</v>
      </c>
      <c r="D291" s="62">
        <v>0</v>
      </c>
      <c r="E291" s="62">
        <v>0</v>
      </c>
      <c r="F291" s="62">
        <v>0</v>
      </c>
      <c r="G291" s="62">
        <v>0</v>
      </c>
      <c r="H291" s="62">
        <v>0</v>
      </c>
      <c r="I291" s="62">
        <v>0</v>
      </c>
      <c r="J291" s="62">
        <v>0</v>
      </c>
      <c r="K291" s="62">
        <v>0</v>
      </c>
      <c r="L291" s="62">
        <v>0</v>
      </c>
      <c r="M291" s="62">
        <v>0</v>
      </c>
      <c r="N291" s="62">
        <v>0</v>
      </c>
      <c r="O291" s="62">
        <v>0</v>
      </c>
      <c r="P291" s="61">
        <v>0</v>
      </c>
      <c r="Q291" s="62">
        <v>0</v>
      </c>
      <c r="R291" s="62">
        <v>0</v>
      </c>
    </row>
    <row r="292" spans="1:18" x14ac:dyDescent="0.25">
      <c r="A292" s="42" t="s">
        <v>241</v>
      </c>
      <c r="B292" s="43">
        <v>261</v>
      </c>
      <c r="C292" s="61">
        <v>0</v>
      </c>
      <c r="D292" s="62">
        <v>0</v>
      </c>
      <c r="E292" s="62">
        <v>0</v>
      </c>
      <c r="F292" s="62">
        <v>0</v>
      </c>
      <c r="G292" s="62">
        <v>0</v>
      </c>
      <c r="H292" s="62">
        <v>0</v>
      </c>
      <c r="I292" s="62">
        <v>0</v>
      </c>
      <c r="J292" s="62">
        <v>0</v>
      </c>
      <c r="K292" s="62">
        <v>0</v>
      </c>
      <c r="L292" s="62">
        <v>0</v>
      </c>
      <c r="M292" s="62">
        <v>0</v>
      </c>
      <c r="N292" s="62">
        <v>0</v>
      </c>
      <c r="O292" s="62">
        <v>0</v>
      </c>
      <c r="P292" s="61">
        <v>0</v>
      </c>
      <c r="Q292" s="62">
        <v>0</v>
      </c>
      <c r="R292" s="62">
        <v>0</v>
      </c>
    </row>
    <row r="293" spans="1:18" ht="15" customHeight="1" x14ac:dyDescent="0.25">
      <c r="A293" s="85" t="s">
        <v>255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</row>
    <row r="294" spans="1:18" x14ac:dyDescent="0.25">
      <c r="A294" s="42" t="s">
        <v>256</v>
      </c>
      <c r="B294" s="43">
        <v>262</v>
      </c>
      <c r="C294" s="44">
        <v>12</v>
      </c>
      <c r="D294" s="45">
        <v>62.3</v>
      </c>
      <c r="E294" s="45">
        <v>58</v>
      </c>
      <c r="F294" s="45">
        <v>62.6</v>
      </c>
      <c r="G294" s="45">
        <v>62.6</v>
      </c>
      <c r="H294" s="45">
        <v>62.6</v>
      </c>
      <c r="I294" s="45">
        <v>66.8</v>
      </c>
      <c r="J294" s="46">
        <v>5191.67</v>
      </c>
      <c r="K294" s="46">
        <v>4833.33</v>
      </c>
      <c r="L294" s="46">
        <v>5216.67</v>
      </c>
      <c r="M294" s="46">
        <v>5216.67</v>
      </c>
      <c r="N294" s="46">
        <v>5216.67</v>
      </c>
      <c r="O294" s="46">
        <v>5566.67</v>
      </c>
      <c r="P294" s="44">
        <v>0</v>
      </c>
      <c r="Q294" s="46">
        <v>0</v>
      </c>
      <c r="R294" s="46">
        <v>0</v>
      </c>
    </row>
    <row r="295" spans="1:18" ht="21" x14ac:dyDescent="0.25">
      <c r="A295" s="42" t="s">
        <v>252</v>
      </c>
      <c r="B295" s="43">
        <v>263</v>
      </c>
      <c r="C295" s="44">
        <v>7</v>
      </c>
      <c r="D295" s="45">
        <v>38.9</v>
      </c>
      <c r="E295" s="45">
        <v>35.5</v>
      </c>
      <c r="F295" s="45">
        <v>39.200000000000003</v>
      </c>
      <c r="G295" s="45">
        <v>39.200000000000003</v>
      </c>
      <c r="H295" s="45">
        <v>39.200000000000003</v>
      </c>
      <c r="I295" s="45">
        <v>41.7</v>
      </c>
      <c r="J295" s="46">
        <v>5557.14</v>
      </c>
      <c r="K295" s="46">
        <v>5071.43</v>
      </c>
      <c r="L295" s="46">
        <v>5600</v>
      </c>
      <c r="M295" s="46">
        <v>5600</v>
      </c>
      <c r="N295" s="46">
        <v>5600</v>
      </c>
      <c r="O295" s="46">
        <v>5957.14</v>
      </c>
      <c r="P295" s="44">
        <v>0</v>
      </c>
      <c r="Q295" s="46">
        <v>0</v>
      </c>
      <c r="R295" s="46">
        <v>0</v>
      </c>
    </row>
    <row r="296" spans="1:18" x14ac:dyDescent="0.25">
      <c r="A296" s="42" t="s">
        <v>257</v>
      </c>
      <c r="B296" s="43">
        <v>264</v>
      </c>
      <c r="C296" s="44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4">
        <v>0</v>
      </c>
      <c r="Q296" s="46">
        <v>0</v>
      </c>
      <c r="R296" s="46">
        <v>0</v>
      </c>
    </row>
    <row r="297" spans="1:18" ht="21" x14ac:dyDescent="0.25">
      <c r="A297" s="54" t="s">
        <v>92</v>
      </c>
      <c r="B297" s="43">
        <v>265</v>
      </c>
      <c r="C297" s="44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4">
        <v>0</v>
      </c>
      <c r="Q297" s="46">
        <v>0</v>
      </c>
      <c r="R297" s="46">
        <v>0</v>
      </c>
    </row>
    <row r="298" spans="1:18" x14ac:dyDescent="0.25">
      <c r="A298" s="53" t="s">
        <v>93</v>
      </c>
      <c r="B298" s="43">
        <v>266</v>
      </c>
      <c r="C298" s="44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4">
        <v>0</v>
      </c>
      <c r="Q298" s="46">
        <v>0</v>
      </c>
      <c r="R298" s="46">
        <v>0</v>
      </c>
    </row>
    <row r="299" spans="1:18" ht="31.5" x14ac:dyDescent="0.25">
      <c r="A299" s="42" t="s">
        <v>258</v>
      </c>
      <c r="B299" s="43">
        <v>267</v>
      </c>
      <c r="C299" s="44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4">
        <v>0</v>
      </c>
      <c r="Q299" s="46">
        <v>0</v>
      </c>
      <c r="R299" s="46">
        <v>0</v>
      </c>
    </row>
    <row r="300" spans="1:18" x14ac:dyDescent="0.25">
      <c r="A300" s="42" t="s">
        <v>240</v>
      </c>
      <c r="B300" s="43">
        <v>268</v>
      </c>
      <c r="C300" s="44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4">
        <v>0</v>
      </c>
      <c r="Q300" s="46">
        <v>0</v>
      </c>
      <c r="R300" s="46">
        <v>0</v>
      </c>
    </row>
    <row r="301" spans="1:18" x14ac:dyDescent="0.25">
      <c r="A301" s="42" t="s">
        <v>241</v>
      </c>
      <c r="B301" s="43">
        <v>269</v>
      </c>
      <c r="C301" s="44">
        <v>5</v>
      </c>
      <c r="D301" s="45">
        <v>23.4</v>
      </c>
      <c r="E301" s="45">
        <v>22.5</v>
      </c>
      <c r="F301" s="45">
        <v>23.4</v>
      </c>
      <c r="G301" s="45">
        <v>23.4</v>
      </c>
      <c r="H301" s="45">
        <v>23.4</v>
      </c>
      <c r="I301" s="45">
        <v>25.1</v>
      </c>
      <c r="J301" s="46">
        <v>4680</v>
      </c>
      <c r="K301" s="46">
        <v>4500</v>
      </c>
      <c r="L301" s="46">
        <v>4680</v>
      </c>
      <c r="M301" s="46">
        <v>4680</v>
      </c>
      <c r="N301" s="46">
        <v>4680</v>
      </c>
      <c r="O301" s="46">
        <v>5020</v>
      </c>
      <c r="P301" s="44">
        <v>0</v>
      </c>
      <c r="Q301" s="46">
        <v>0</v>
      </c>
      <c r="R301" s="46">
        <v>0</v>
      </c>
    </row>
    <row r="302" spans="1:18" ht="13.5" customHeight="1" x14ac:dyDescent="0.25">
      <c r="A302" s="85" t="s">
        <v>259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</row>
    <row r="303" spans="1:18" x14ac:dyDescent="0.25">
      <c r="A303" s="42" t="s">
        <v>260</v>
      </c>
      <c r="B303" s="43">
        <v>270</v>
      </c>
      <c r="C303" s="44">
        <v>89</v>
      </c>
      <c r="D303" s="45">
        <v>568.5</v>
      </c>
      <c r="E303" s="45">
        <v>518.20000000000005</v>
      </c>
      <c r="F303" s="45">
        <v>568.5</v>
      </c>
      <c r="G303" s="45">
        <v>568.5</v>
      </c>
      <c r="H303" s="45">
        <v>568.5</v>
      </c>
      <c r="I303" s="45">
        <v>581</v>
      </c>
      <c r="J303" s="46">
        <v>6387.64</v>
      </c>
      <c r="K303" s="46">
        <v>5822.47</v>
      </c>
      <c r="L303" s="46">
        <v>6387.64</v>
      </c>
      <c r="M303" s="46">
        <v>6387.64</v>
      </c>
      <c r="N303" s="46">
        <v>6387.64</v>
      </c>
      <c r="O303" s="46">
        <v>6528.09</v>
      </c>
      <c r="P303" s="44">
        <v>0</v>
      </c>
      <c r="Q303" s="46">
        <v>0</v>
      </c>
      <c r="R303" s="46">
        <v>0</v>
      </c>
    </row>
    <row r="304" spans="1:18" ht="21" x14ac:dyDescent="0.25">
      <c r="A304" s="42" t="s">
        <v>252</v>
      </c>
      <c r="B304" s="43">
        <v>271</v>
      </c>
      <c r="C304" s="44">
        <v>69</v>
      </c>
      <c r="D304" s="45">
        <v>449.9</v>
      </c>
      <c r="E304" s="45">
        <v>406.8</v>
      </c>
      <c r="F304" s="45">
        <v>449.9</v>
      </c>
      <c r="G304" s="45">
        <v>449.9</v>
      </c>
      <c r="H304" s="45">
        <v>449.9</v>
      </c>
      <c r="I304" s="45">
        <v>460.6</v>
      </c>
      <c r="J304" s="46">
        <v>6520.29</v>
      </c>
      <c r="K304" s="46">
        <v>5895.65</v>
      </c>
      <c r="L304" s="46">
        <v>6520.29</v>
      </c>
      <c r="M304" s="46">
        <v>6520.29</v>
      </c>
      <c r="N304" s="46">
        <v>6520.29</v>
      </c>
      <c r="O304" s="46">
        <v>6675.36</v>
      </c>
      <c r="P304" s="44">
        <v>0</v>
      </c>
      <c r="Q304" s="46">
        <v>0</v>
      </c>
      <c r="R304" s="46">
        <v>0</v>
      </c>
    </row>
    <row r="305" spans="1:18" x14ac:dyDescent="0.25">
      <c r="A305" s="42" t="s">
        <v>261</v>
      </c>
      <c r="B305" s="43">
        <v>272</v>
      </c>
      <c r="C305" s="44">
        <v>11</v>
      </c>
      <c r="D305" s="45">
        <v>79.599999999999994</v>
      </c>
      <c r="E305" s="45">
        <v>74.8</v>
      </c>
      <c r="F305" s="45">
        <v>79.599999999999994</v>
      </c>
      <c r="G305" s="45">
        <v>79.599999999999994</v>
      </c>
      <c r="H305" s="45">
        <v>79.599999999999994</v>
      </c>
      <c r="I305" s="45">
        <v>78.7</v>
      </c>
      <c r="J305" s="46">
        <v>7236.36</v>
      </c>
      <c r="K305" s="46">
        <v>6800</v>
      </c>
      <c r="L305" s="46">
        <v>7236.36</v>
      </c>
      <c r="M305" s="46">
        <v>7236.36</v>
      </c>
      <c r="N305" s="46">
        <v>7236.36</v>
      </c>
      <c r="O305" s="46">
        <v>7154.55</v>
      </c>
      <c r="P305" s="44">
        <v>0</v>
      </c>
      <c r="Q305" s="46">
        <v>0</v>
      </c>
      <c r="R305" s="46">
        <v>0</v>
      </c>
    </row>
    <row r="306" spans="1:18" ht="21" x14ac:dyDescent="0.25">
      <c r="A306" s="54" t="s">
        <v>92</v>
      </c>
      <c r="B306" s="43">
        <v>273</v>
      </c>
      <c r="C306" s="44">
        <v>0</v>
      </c>
      <c r="D306" s="45">
        <v>0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4">
        <v>0</v>
      </c>
      <c r="Q306" s="46">
        <v>0</v>
      </c>
      <c r="R306" s="46">
        <v>0</v>
      </c>
    </row>
    <row r="307" spans="1:18" x14ac:dyDescent="0.25">
      <c r="A307" s="53" t="s">
        <v>93</v>
      </c>
      <c r="B307" s="43">
        <v>274</v>
      </c>
      <c r="C307" s="44">
        <v>11</v>
      </c>
      <c r="D307" s="45">
        <v>79.599999999999994</v>
      </c>
      <c r="E307" s="45">
        <v>74.8</v>
      </c>
      <c r="F307" s="45">
        <v>79.599999999999994</v>
      </c>
      <c r="G307" s="45">
        <v>79.599999999999994</v>
      </c>
      <c r="H307" s="45">
        <v>79.599999999999994</v>
      </c>
      <c r="I307" s="45">
        <v>78.7</v>
      </c>
      <c r="J307" s="46">
        <v>7236.36</v>
      </c>
      <c r="K307" s="46">
        <v>6800</v>
      </c>
      <c r="L307" s="46">
        <v>7236.36</v>
      </c>
      <c r="M307" s="46">
        <v>7236.36</v>
      </c>
      <c r="N307" s="46">
        <v>7236.36</v>
      </c>
      <c r="O307" s="46">
        <v>7154.55</v>
      </c>
      <c r="P307" s="44">
        <v>0</v>
      </c>
      <c r="Q307" s="46">
        <v>0</v>
      </c>
      <c r="R307" s="46">
        <v>0</v>
      </c>
    </row>
    <row r="308" spans="1:18" ht="31.5" x14ac:dyDescent="0.25">
      <c r="A308" s="42" t="s">
        <v>262</v>
      </c>
      <c r="B308" s="43">
        <v>275</v>
      </c>
      <c r="C308" s="44">
        <v>11</v>
      </c>
      <c r="D308" s="45">
        <v>79.599999999999994</v>
      </c>
      <c r="E308" s="45">
        <v>74.8</v>
      </c>
      <c r="F308" s="45">
        <v>79.599999999999994</v>
      </c>
      <c r="G308" s="45">
        <v>79.599999999999994</v>
      </c>
      <c r="H308" s="45">
        <v>79.599999999999994</v>
      </c>
      <c r="I308" s="45">
        <v>78.7</v>
      </c>
      <c r="J308" s="46">
        <v>7236.36</v>
      </c>
      <c r="K308" s="46">
        <v>6800</v>
      </c>
      <c r="L308" s="46">
        <v>7236.36</v>
      </c>
      <c r="M308" s="46">
        <v>7236.36</v>
      </c>
      <c r="N308" s="46">
        <v>7236.36</v>
      </c>
      <c r="O308" s="46">
        <v>7154.55</v>
      </c>
      <c r="P308" s="44">
        <v>0</v>
      </c>
      <c r="Q308" s="46">
        <v>0</v>
      </c>
      <c r="R308" s="46">
        <v>0</v>
      </c>
    </row>
    <row r="309" spans="1:18" x14ac:dyDescent="0.25">
      <c r="A309" s="42" t="s">
        <v>240</v>
      </c>
      <c r="B309" s="43">
        <v>276</v>
      </c>
      <c r="C309" s="44">
        <v>0</v>
      </c>
      <c r="D309" s="45">
        <v>0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4">
        <v>0</v>
      </c>
      <c r="Q309" s="46">
        <v>0</v>
      </c>
      <c r="R309" s="46">
        <v>0</v>
      </c>
    </row>
    <row r="310" spans="1:18" x14ac:dyDescent="0.25">
      <c r="A310" s="42" t="s">
        <v>241</v>
      </c>
      <c r="B310" s="43">
        <v>277</v>
      </c>
      <c r="C310" s="44">
        <v>9</v>
      </c>
      <c r="D310" s="45">
        <v>39</v>
      </c>
      <c r="E310" s="45">
        <v>36.6</v>
      </c>
      <c r="F310" s="45">
        <v>39</v>
      </c>
      <c r="G310" s="45">
        <v>39</v>
      </c>
      <c r="H310" s="45">
        <v>39</v>
      </c>
      <c r="I310" s="45">
        <v>41.7</v>
      </c>
      <c r="J310" s="46">
        <v>4333.33</v>
      </c>
      <c r="K310" s="46">
        <v>4066.67</v>
      </c>
      <c r="L310" s="46">
        <v>4333.33</v>
      </c>
      <c r="M310" s="46">
        <v>4333.33</v>
      </c>
      <c r="N310" s="46">
        <v>4333.33</v>
      </c>
      <c r="O310" s="46">
        <v>4633.33</v>
      </c>
      <c r="P310" s="44">
        <v>0</v>
      </c>
      <c r="Q310" s="46">
        <v>0</v>
      </c>
      <c r="R310" s="46">
        <v>0</v>
      </c>
    </row>
    <row r="311" spans="1:18" ht="21" x14ac:dyDescent="0.25">
      <c r="A311" s="42" t="s">
        <v>263</v>
      </c>
      <c r="B311" s="43">
        <v>278</v>
      </c>
      <c r="C311" s="44">
        <v>24</v>
      </c>
      <c r="D311" s="45">
        <v>182</v>
      </c>
      <c r="E311" s="45">
        <v>161.9</v>
      </c>
      <c r="F311" s="45">
        <v>182</v>
      </c>
      <c r="G311" s="45">
        <v>182</v>
      </c>
      <c r="H311" s="45">
        <v>182</v>
      </c>
      <c r="I311" s="45">
        <v>182.5</v>
      </c>
      <c r="J311" s="46">
        <v>7583.33</v>
      </c>
      <c r="K311" s="46">
        <v>6745.83</v>
      </c>
      <c r="L311" s="46">
        <v>7583.33</v>
      </c>
      <c r="M311" s="46">
        <v>7583.33</v>
      </c>
      <c r="N311" s="46">
        <v>7583.33</v>
      </c>
      <c r="O311" s="46">
        <v>7604.17</v>
      </c>
      <c r="P311" s="44">
        <v>0</v>
      </c>
      <c r="Q311" s="46">
        <v>0</v>
      </c>
      <c r="R311" s="46">
        <v>0</v>
      </c>
    </row>
    <row r="312" spans="1:18" ht="12.75" customHeight="1" x14ac:dyDescent="0.25">
      <c r="A312" s="85" t="s">
        <v>264</v>
      </c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</row>
    <row r="313" spans="1:18" x14ac:dyDescent="0.25">
      <c r="A313" s="42" t="s">
        <v>265</v>
      </c>
      <c r="B313" s="43">
        <v>279</v>
      </c>
      <c r="C313" s="61">
        <v>0</v>
      </c>
      <c r="D313" s="62">
        <v>0</v>
      </c>
      <c r="E313" s="62">
        <v>0</v>
      </c>
      <c r="F313" s="62">
        <v>0</v>
      </c>
      <c r="G313" s="62">
        <v>0</v>
      </c>
      <c r="H313" s="62">
        <v>0</v>
      </c>
      <c r="I313" s="62">
        <v>0</v>
      </c>
      <c r="J313" s="62">
        <v>0</v>
      </c>
      <c r="K313" s="62">
        <v>0</v>
      </c>
      <c r="L313" s="62">
        <v>0</v>
      </c>
      <c r="M313" s="62">
        <v>0</v>
      </c>
      <c r="N313" s="62">
        <v>0</v>
      </c>
      <c r="O313" s="62">
        <v>0</v>
      </c>
      <c r="P313" s="61">
        <v>0</v>
      </c>
      <c r="Q313" s="62">
        <v>0</v>
      </c>
      <c r="R313" s="62">
        <v>0</v>
      </c>
    </row>
    <row r="314" spans="1:18" ht="21" x14ac:dyDescent="0.25">
      <c r="A314" s="42" t="s">
        <v>252</v>
      </c>
      <c r="B314" s="43">
        <v>280</v>
      </c>
      <c r="C314" s="61">
        <v>0</v>
      </c>
      <c r="D314" s="62">
        <v>0</v>
      </c>
      <c r="E314" s="62">
        <v>0</v>
      </c>
      <c r="F314" s="62">
        <v>0</v>
      </c>
      <c r="G314" s="62">
        <v>0</v>
      </c>
      <c r="H314" s="62">
        <v>0</v>
      </c>
      <c r="I314" s="62">
        <v>0</v>
      </c>
      <c r="J314" s="62">
        <v>0</v>
      </c>
      <c r="K314" s="62">
        <v>0</v>
      </c>
      <c r="L314" s="62">
        <v>0</v>
      </c>
      <c r="M314" s="62">
        <v>0</v>
      </c>
      <c r="N314" s="62">
        <v>0</v>
      </c>
      <c r="O314" s="62">
        <v>0</v>
      </c>
      <c r="P314" s="61">
        <v>0</v>
      </c>
      <c r="Q314" s="62">
        <v>0</v>
      </c>
      <c r="R314" s="62">
        <v>0</v>
      </c>
    </row>
    <row r="315" spans="1:18" x14ac:dyDescent="0.25">
      <c r="A315" s="42" t="s">
        <v>266</v>
      </c>
      <c r="B315" s="43">
        <v>2801</v>
      </c>
      <c r="C315" s="61">
        <v>0</v>
      </c>
      <c r="D315" s="62">
        <v>0</v>
      </c>
      <c r="E315" s="62">
        <v>0</v>
      </c>
      <c r="F315" s="62">
        <v>0</v>
      </c>
      <c r="G315" s="62">
        <v>0</v>
      </c>
      <c r="H315" s="62">
        <v>0</v>
      </c>
      <c r="I315" s="62">
        <v>0</v>
      </c>
      <c r="J315" s="62">
        <v>0</v>
      </c>
      <c r="K315" s="62">
        <v>0</v>
      </c>
      <c r="L315" s="62">
        <v>0</v>
      </c>
      <c r="M315" s="62">
        <v>0</v>
      </c>
      <c r="N315" s="62">
        <v>0</v>
      </c>
      <c r="O315" s="62">
        <v>0</v>
      </c>
      <c r="P315" s="61">
        <v>0</v>
      </c>
      <c r="Q315" s="62">
        <v>0</v>
      </c>
      <c r="R315" s="62">
        <v>0</v>
      </c>
    </row>
    <row r="316" spans="1:18" ht="21" x14ac:dyDescent="0.25">
      <c r="A316" s="54" t="s">
        <v>92</v>
      </c>
      <c r="B316" s="43">
        <v>2802</v>
      </c>
      <c r="C316" s="61">
        <v>0</v>
      </c>
      <c r="D316" s="62">
        <v>0</v>
      </c>
      <c r="E316" s="62">
        <v>0</v>
      </c>
      <c r="F316" s="62">
        <v>0</v>
      </c>
      <c r="G316" s="62">
        <v>0</v>
      </c>
      <c r="H316" s="62">
        <v>0</v>
      </c>
      <c r="I316" s="62">
        <v>0</v>
      </c>
      <c r="J316" s="62">
        <v>0</v>
      </c>
      <c r="K316" s="62">
        <v>0</v>
      </c>
      <c r="L316" s="62">
        <v>0</v>
      </c>
      <c r="M316" s="62">
        <v>0</v>
      </c>
      <c r="N316" s="62">
        <v>0</v>
      </c>
      <c r="O316" s="62">
        <v>0</v>
      </c>
      <c r="P316" s="61">
        <v>0</v>
      </c>
      <c r="Q316" s="62">
        <v>0</v>
      </c>
      <c r="R316" s="62">
        <v>0</v>
      </c>
    </row>
    <row r="317" spans="1:18" x14ac:dyDescent="0.25">
      <c r="A317" s="53" t="s">
        <v>93</v>
      </c>
      <c r="B317" s="43">
        <v>2803</v>
      </c>
      <c r="C317" s="61">
        <v>0</v>
      </c>
      <c r="D317" s="62">
        <v>0</v>
      </c>
      <c r="E317" s="62">
        <v>0</v>
      </c>
      <c r="F317" s="62">
        <v>0</v>
      </c>
      <c r="G317" s="62">
        <v>0</v>
      </c>
      <c r="H317" s="62">
        <v>0</v>
      </c>
      <c r="I317" s="62">
        <v>0</v>
      </c>
      <c r="J317" s="62">
        <v>0</v>
      </c>
      <c r="K317" s="62">
        <v>0</v>
      </c>
      <c r="L317" s="62">
        <v>0</v>
      </c>
      <c r="M317" s="62">
        <v>0</v>
      </c>
      <c r="N317" s="62">
        <v>0</v>
      </c>
      <c r="O317" s="62">
        <v>0</v>
      </c>
      <c r="P317" s="61">
        <v>0</v>
      </c>
      <c r="Q317" s="62">
        <v>0</v>
      </c>
      <c r="R317" s="62">
        <v>0</v>
      </c>
    </row>
    <row r="318" spans="1:18" ht="31.5" x14ac:dyDescent="0.25">
      <c r="A318" s="42" t="s">
        <v>267</v>
      </c>
      <c r="B318" s="43">
        <v>2804</v>
      </c>
      <c r="C318" s="61">
        <v>0</v>
      </c>
      <c r="D318" s="62">
        <v>0</v>
      </c>
      <c r="E318" s="62">
        <v>0</v>
      </c>
      <c r="F318" s="62">
        <v>0</v>
      </c>
      <c r="G318" s="62">
        <v>0</v>
      </c>
      <c r="H318" s="62">
        <v>0</v>
      </c>
      <c r="I318" s="62">
        <v>0</v>
      </c>
      <c r="J318" s="62">
        <v>0</v>
      </c>
      <c r="K318" s="62">
        <v>0</v>
      </c>
      <c r="L318" s="62">
        <v>0</v>
      </c>
      <c r="M318" s="62">
        <v>0</v>
      </c>
      <c r="N318" s="62">
        <v>0</v>
      </c>
      <c r="O318" s="62">
        <v>0</v>
      </c>
      <c r="P318" s="61">
        <v>0</v>
      </c>
      <c r="Q318" s="62">
        <v>0</v>
      </c>
      <c r="R318" s="62">
        <v>0</v>
      </c>
    </row>
    <row r="319" spans="1:18" x14ac:dyDescent="0.25">
      <c r="A319" s="42" t="s">
        <v>240</v>
      </c>
      <c r="B319" s="43">
        <v>2805</v>
      </c>
      <c r="C319" s="61">
        <v>0</v>
      </c>
      <c r="D319" s="62">
        <v>0</v>
      </c>
      <c r="E319" s="62">
        <v>0</v>
      </c>
      <c r="F319" s="62">
        <v>0</v>
      </c>
      <c r="G319" s="62">
        <v>0</v>
      </c>
      <c r="H319" s="62">
        <v>0</v>
      </c>
      <c r="I319" s="62">
        <v>0</v>
      </c>
      <c r="J319" s="62">
        <v>0</v>
      </c>
      <c r="K319" s="62">
        <v>0</v>
      </c>
      <c r="L319" s="62">
        <v>0</v>
      </c>
      <c r="M319" s="62">
        <v>0</v>
      </c>
      <c r="N319" s="62">
        <v>0</v>
      </c>
      <c r="O319" s="62">
        <v>0</v>
      </c>
      <c r="P319" s="61">
        <v>0</v>
      </c>
      <c r="Q319" s="62">
        <v>0</v>
      </c>
      <c r="R319" s="62">
        <v>0</v>
      </c>
    </row>
    <row r="320" spans="1:18" x14ac:dyDescent="0.25">
      <c r="A320" s="42" t="s">
        <v>241</v>
      </c>
      <c r="B320" s="43">
        <v>281</v>
      </c>
      <c r="C320" s="61">
        <v>0</v>
      </c>
      <c r="D320" s="62">
        <v>0</v>
      </c>
      <c r="E320" s="62">
        <v>0</v>
      </c>
      <c r="F320" s="62">
        <v>0</v>
      </c>
      <c r="G320" s="62">
        <v>0</v>
      </c>
      <c r="H320" s="62">
        <v>0</v>
      </c>
      <c r="I320" s="62">
        <v>0</v>
      </c>
      <c r="J320" s="62">
        <v>0</v>
      </c>
      <c r="K320" s="62">
        <v>0</v>
      </c>
      <c r="L320" s="62">
        <v>0</v>
      </c>
      <c r="M320" s="62">
        <v>0</v>
      </c>
      <c r="N320" s="62">
        <v>0</v>
      </c>
      <c r="O320" s="62">
        <v>0</v>
      </c>
      <c r="P320" s="61">
        <v>0</v>
      </c>
      <c r="Q320" s="62">
        <v>0</v>
      </c>
      <c r="R320" s="62">
        <v>0</v>
      </c>
    </row>
    <row r="321" spans="1:18" ht="13.5" customHeight="1" x14ac:dyDescent="0.25">
      <c r="A321" s="85" t="s">
        <v>268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</row>
    <row r="322" spans="1:18" x14ac:dyDescent="0.25">
      <c r="A322" s="42" t="s">
        <v>269</v>
      </c>
      <c r="B322" s="43">
        <v>282</v>
      </c>
      <c r="C322" s="44">
        <v>12</v>
      </c>
      <c r="D322" s="45">
        <v>61.3</v>
      </c>
      <c r="E322" s="45">
        <v>54.4</v>
      </c>
      <c r="F322" s="45">
        <v>61.3</v>
      </c>
      <c r="G322" s="45">
        <v>61.3</v>
      </c>
      <c r="H322" s="45">
        <v>61.3</v>
      </c>
      <c r="I322" s="45">
        <v>64.2</v>
      </c>
      <c r="J322" s="46">
        <v>5108.33</v>
      </c>
      <c r="K322" s="46">
        <v>4533.33</v>
      </c>
      <c r="L322" s="46">
        <v>5108.33</v>
      </c>
      <c r="M322" s="46">
        <v>5108.33</v>
      </c>
      <c r="N322" s="46">
        <v>5108.33</v>
      </c>
      <c r="O322" s="46">
        <v>5350</v>
      </c>
      <c r="P322" s="44">
        <v>0</v>
      </c>
      <c r="Q322" s="46">
        <v>0</v>
      </c>
      <c r="R322" s="46">
        <v>0</v>
      </c>
    </row>
    <row r="323" spans="1:18" ht="21" x14ac:dyDescent="0.25">
      <c r="A323" s="42" t="s">
        <v>252</v>
      </c>
      <c r="B323" s="43">
        <v>283</v>
      </c>
      <c r="C323" s="44">
        <v>10</v>
      </c>
      <c r="D323" s="45">
        <v>49.3</v>
      </c>
      <c r="E323" s="45">
        <v>43.2</v>
      </c>
      <c r="F323" s="45">
        <v>49.3</v>
      </c>
      <c r="G323" s="45">
        <v>49.3</v>
      </c>
      <c r="H323" s="45">
        <v>49.3</v>
      </c>
      <c r="I323" s="45">
        <v>51.9</v>
      </c>
      <c r="J323" s="46">
        <v>4930</v>
      </c>
      <c r="K323" s="46">
        <v>4320</v>
      </c>
      <c r="L323" s="46">
        <v>4930</v>
      </c>
      <c r="M323" s="46">
        <v>4930</v>
      </c>
      <c r="N323" s="46">
        <v>4930</v>
      </c>
      <c r="O323" s="46">
        <v>5190</v>
      </c>
      <c r="P323" s="44">
        <v>0</v>
      </c>
      <c r="Q323" s="46">
        <v>0</v>
      </c>
      <c r="R323" s="46">
        <v>0</v>
      </c>
    </row>
    <row r="324" spans="1:18" x14ac:dyDescent="0.25">
      <c r="A324" s="42" t="s">
        <v>270</v>
      </c>
      <c r="B324" s="43">
        <v>284</v>
      </c>
      <c r="C324" s="44">
        <v>2</v>
      </c>
      <c r="D324" s="45">
        <v>12</v>
      </c>
      <c r="E324" s="45">
        <v>11.2</v>
      </c>
      <c r="F324" s="45">
        <v>12</v>
      </c>
      <c r="G324" s="45">
        <v>12</v>
      </c>
      <c r="H324" s="45">
        <v>12</v>
      </c>
      <c r="I324" s="45">
        <v>12.3</v>
      </c>
      <c r="J324" s="46">
        <v>6000</v>
      </c>
      <c r="K324" s="46">
        <v>5600</v>
      </c>
      <c r="L324" s="46">
        <v>6000</v>
      </c>
      <c r="M324" s="46">
        <v>6000</v>
      </c>
      <c r="N324" s="46">
        <v>6000</v>
      </c>
      <c r="O324" s="46">
        <v>6150</v>
      </c>
      <c r="P324" s="44">
        <v>0</v>
      </c>
      <c r="Q324" s="46">
        <v>0</v>
      </c>
      <c r="R324" s="46">
        <v>0</v>
      </c>
    </row>
    <row r="325" spans="1:18" ht="21" x14ac:dyDescent="0.25">
      <c r="A325" s="54" t="s">
        <v>92</v>
      </c>
      <c r="B325" s="43">
        <v>285</v>
      </c>
      <c r="C325" s="44">
        <v>0</v>
      </c>
      <c r="D325" s="45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4">
        <v>0</v>
      </c>
      <c r="Q325" s="46">
        <v>0</v>
      </c>
      <c r="R325" s="46">
        <v>0</v>
      </c>
    </row>
    <row r="326" spans="1:18" x14ac:dyDescent="0.25">
      <c r="A326" s="53" t="s">
        <v>93</v>
      </c>
      <c r="B326" s="43">
        <v>286</v>
      </c>
      <c r="C326" s="44">
        <v>0</v>
      </c>
      <c r="D326" s="45">
        <v>0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4">
        <v>0</v>
      </c>
      <c r="Q326" s="46">
        <v>0</v>
      </c>
      <c r="R326" s="46">
        <v>0</v>
      </c>
    </row>
    <row r="327" spans="1:18" x14ac:dyDescent="0.25">
      <c r="A327" s="53" t="s">
        <v>271</v>
      </c>
      <c r="B327" s="43">
        <v>287</v>
      </c>
      <c r="C327" s="44">
        <v>2</v>
      </c>
      <c r="D327" s="45">
        <v>12</v>
      </c>
      <c r="E327" s="45">
        <v>11.2</v>
      </c>
      <c r="F327" s="45">
        <v>12</v>
      </c>
      <c r="G327" s="45">
        <v>12</v>
      </c>
      <c r="H327" s="45">
        <v>12</v>
      </c>
      <c r="I327" s="45">
        <v>12.3</v>
      </c>
      <c r="J327" s="46">
        <v>6000</v>
      </c>
      <c r="K327" s="46">
        <v>5600</v>
      </c>
      <c r="L327" s="46">
        <v>6000</v>
      </c>
      <c r="M327" s="46">
        <v>6000</v>
      </c>
      <c r="N327" s="46">
        <v>6000</v>
      </c>
      <c r="O327" s="46">
        <v>6150</v>
      </c>
      <c r="P327" s="44">
        <v>0</v>
      </c>
      <c r="Q327" s="46">
        <v>0</v>
      </c>
      <c r="R327" s="46">
        <v>0</v>
      </c>
    </row>
    <row r="328" spans="1:18" ht="31.5" x14ac:dyDescent="0.25">
      <c r="A328" s="42" t="s">
        <v>272</v>
      </c>
      <c r="B328" s="43">
        <v>288</v>
      </c>
      <c r="C328" s="44">
        <v>2</v>
      </c>
      <c r="D328" s="45">
        <v>12</v>
      </c>
      <c r="E328" s="45">
        <v>11.2</v>
      </c>
      <c r="F328" s="45">
        <v>12</v>
      </c>
      <c r="G328" s="45">
        <v>12</v>
      </c>
      <c r="H328" s="45">
        <v>12</v>
      </c>
      <c r="I328" s="45">
        <v>12.3</v>
      </c>
      <c r="J328" s="46">
        <v>6000</v>
      </c>
      <c r="K328" s="46">
        <v>5600</v>
      </c>
      <c r="L328" s="46">
        <v>6000</v>
      </c>
      <c r="M328" s="46">
        <v>6000</v>
      </c>
      <c r="N328" s="46">
        <v>6000</v>
      </c>
      <c r="O328" s="46">
        <v>6150</v>
      </c>
      <c r="P328" s="44">
        <v>0</v>
      </c>
      <c r="Q328" s="46">
        <v>0</v>
      </c>
      <c r="R328" s="46">
        <v>0</v>
      </c>
    </row>
    <row r="329" spans="1:18" x14ac:dyDescent="0.25">
      <c r="A329" s="42" t="s">
        <v>240</v>
      </c>
      <c r="B329" s="43">
        <v>289</v>
      </c>
      <c r="C329" s="44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4">
        <v>0</v>
      </c>
      <c r="Q329" s="46">
        <v>0</v>
      </c>
      <c r="R329" s="46">
        <v>0</v>
      </c>
    </row>
    <row r="330" spans="1:18" x14ac:dyDescent="0.25">
      <c r="A330" s="42" t="s">
        <v>241</v>
      </c>
      <c r="B330" s="43">
        <v>290</v>
      </c>
      <c r="C330" s="44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4">
        <v>0</v>
      </c>
      <c r="Q330" s="46">
        <v>0</v>
      </c>
      <c r="R330" s="46">
        <v>0</v>
      </c>
    </row>
    <row r="331" spans="1:18" ht="12" customHeight="1" x14ac:dyDescent="0.25">
      <c r="A331" s="85" t="s">
        <v>273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</row>
    <row r="332" spans="1:18" x14ac:dyDescent="0.25">
      <c r="A332" s="42" t="s">
        <v>274</v>
      </c>
      <c r="B332" s="43">
        <v>291</v>
      </c>
      <c r="C332" s="44">
        <v>260</v>
      </c>
      <c r="D332" s="45">
        <v>4870.1000000000004</v>
      </c>
      <c r="E332" s="45">
        <v>4749</v>
      </c>
      <c r="F332" s="45">
        <v>4870.5</v>
      </c>
      <c r="G332" s="45">
        <v>4870.5</v>
      </c>
      <c r="H332" s="45">
        <v>4870.5</v>
      </c>
      <c r="I332" s="45">
        <v>4899.8999999999996</v>
      </c>
      <c r="J332" s="46">
        <v>18731.150000000001</v>
      </c>
      <c r="K332" s="46">
        <v>18265.38</v>
      </c>
      <c r="L332" s="46">
        <v>18732.689999999999</v>
      </c>
      <c r="M332" s="46">
        <v>18732.689999999999</v>
      </c>
      <c r="N332" s="46">
        <v>18732.689999999999</v>
      </c>
      <c r="O332" s="46">
        <v>18845.77</v>
      </c>
      <c r="P332" s="44">
        <v>1</v>
      </c>
      <c r="Q332" s="45">
        <v>8.8000000000000007</v>
      </c>
      <c r="R332" s="46">
        <v>8800</v>
      </c>
    </row>
    <row r="333" spans="1:18" ht="21" x14ac:dyDescent="0.25">
      <c r="A333" s="42" t="s">
        <v>275</v>
      </c>
      <c r="B333" s="43">
        <v>292</v>
      </c>
      <c r="C333" s="44">
        <v>209</v>
      </c>
      <c r="D333" s="45">
        <v>4177.8999999999996</v>
      </c>
      <c r="E333" s="45">
        <v>4075</v>
      </c>
      <c r="F333" s="45">
        <v>4178.3</v>
      </c>
      <c r="G333" s="45">
        <v>4178.3</v>
      </c>
      <c r="H333" s="45">
        <v>4178.3</v>
      </c>
      <c r="I333" s="45">
        <v>4196.2</v>
      </c>
      <c r="J333" s="46">
        <v>19989.95</v>
      </c>
      <c r="K333" s="46">
        <v>19497.61</v>
      </c>
      <c r="L333" s="46">
        <v>19991.87</v>
      </c>
      <c r="M333" s="46">
        <v>19991.87</v>
      </c>
      <c r="N333" s="46">
        <v>19991.87</v>
      </c>
      <c r="O333" s="46">
        <v>20077.509999999998</v>
      </c>
      <c r="P333" s="44">
        <v>1</v>
      </c>
      <c r="Q333" s="45">
        <v>8.8000000000000007</v>
      </c>
      <c r="R333" s="46">
        <v>8800</v>
      </c>
    </row>
    <row r="334" spans="1:18" x14ac:dyDescent="0.25">
      <c r="A334" s="42" t="s">
        <v>276</v>
      </c>
      <c r="B334" s="43">
        <v>293</v>
      </c>
      <c r="C334" s="44">
        <v>14</v>
      </c>
      <c r="D334" s="45">
        <v>280.10000000000002</v>
      </c>
      <c r="E334" s="45">
        <v>276.5</v>
      </c>
      <c r="F334" s="45">
        <v>280.10000000000002</v>
      </c>
      <c r="G334" s="45">
        <v>280.10000000000002</v>
      </c>
      <c r="H334" s="45">
        <v>280.10000000000002</v>
      </c>
      <c r="I334" s="45">
        <v>280.8</v>
      </c>
      <c r="J334" s="46">
        <v>20007.14</v>
      </c>
      <c r="K334" s="46">
        <v>19750</v>
      </c>
      <c r="L334" s="46">
        <v>20007.14</v>
      </c>
      <c r="M334" s="46">
        <v>20007.14</v>
      </c>
      <c r="N334" s="46">
        <v>20007.14</v>
      </c>
      <c r="O334" s="46">
        <v>20057.14</v>
      </c>
      <c r="P334" s="44">
        <v>0</v>
      </c>
      <c r="Q334" s="46">
        <v>0</v>
      </c>
      <c r="R334" s="46">
        <v>0</v>
      </c>
    </row>
    <row r="335" spans="1:18" ht="21" x14ac:dyDescent="0.25">
      <c r="A335" s="54" t="s">
        <v>92</v>
      </c>
      <c r="B335" s="43">
        <v>294</v>
      </c>
      <c r="C335" s="44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4">
        <v>0</v>
      </c>
      <c r="Q335" s="46">
        <v>0</v>
      </c>
      <c r="R335" s="46">
        <v>0</v>
      </c>
    </row>
    <row r="336" spans="1:18" x14ac:dyDescent="0.25">
      <c r="A336" s="53" t="s">
        <v>93</v>
      </c>
      <c r="B336" s="43">
        <v>295</v>
      </c>
      <c r="C336" s="44">
        <v>14</v>
      </c>
      <c r="D336" s="45">
        <v>280.10000000000002</v>
      </c>
      <c r="E336" s="45">
        <v>276.5</v>
      </c>
      <c r="F336" s="45">
        <v>280.10000000000002</v>
      </c>
      <c r="G336" s="45">
        <v>280.10000000000002</v>
      </c>
      <c r="H336" s="45">
        <v>280.10000000000002</v>
      </c>
      <c r="I336" s="45">
        <v>280.8</v>
      </c>
      <c r="J336" s="46">
        <v>20007.14</v>
      </c>
      <c r="K336" s="46">
        <v>19750</v>
      </c>
      <c r="L336" s="46">
        <v>20007.14</v>
      </c>
      <c r="M336" s="46">
        <v>20007.14</v>
      </c>
      <c r="N336" s="46">
        <v>20007.14</v>
      </c>
      <c r="O336" s="46">
        <v>20057.14</v>
      </c>
      <c r="P336" s="44">
        <v>0</v>
      </c>
      <c r="Q336" s="46">
        <v>0</v>
      </c>
      <c r="R336" s="46">
        <v>0</v>
      </c>
    </row>
    <row r="337" spans="1:18" ht="31.5" x14ac:dyDescent="0.25">
      <c r="A337" s="42" t="s">
        <v>277</v>
      </c>
      <c r="B337" s="43">
        <v>296</v>
      </c>
      <c r="C337" s="44">
        <v>14</v>
      </c>
      <c r="D337" s="45">
        <v>280.10000000000002</v>
      </c>
      <c r="E337" s="45">
        <v>276.5</v>
      </c>
      <c r="F337" s="45">
        <v>280.10000000000002</v>
      </c>
      <c r="G337" s="45">
        <v>280.10000000000002</v>
      </c>
      <c r="H337" s="45">
        <v>280.10000000000002</v>
      </c>
      <c r="I337" s="45">
        <v>280.8</v>
      </c>
      <c r="J337" s="46">
        <v>20007.14</v>
      </c>
      <c r="K337" s="46">
        <v>19750</v>
      </c>
      <c r="L337" s="46">
        <v>20007.14</v>
      </c>
      <c r="M337" s="46">
        <v>20007.14</v>
      </c>
      <c r="N337" s="46">
        <v>20007.14</v>
      </c>
      <c r="O337" s="46">
        <v>20057.14</v>
      </c>
      <c r="P337" s="44">
        <v>0</v>
      </c>
      <c r="Q337" s="46">
        <v>0</v>
      </c>
      <c r="R337" s="46">
        <v>0</v>
      </c>
    </row>
    <row r="338" spans="1:18" x14ac:dyDescent="0.25">
      <c r="A338" s="42" t="s">
        <v>240</v>
      </c>
      <c r="B338" s="43">
        <v>297</v>
      </c>
      <c r="C338" s="44">
        <v>0</v>
      </c>
      <c r="D338" s="45">
        <v>0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4">
        <v>0</v>
      </c>
      <c r="Q338" s="46">
        <v>0</v>
      </c>
      <c r="R338" s="46">
        <v>0</v>
      </c>
    </row>
    <row r="339" spans="1:18" x14ac:dyDescent="0.25">
      <c r="A339" s="42" t="s">
        <v>241</v>
      </c>
      <c r="B339" s="43">
        <v>298</v>
      </c>
      <c r="C339" s="44">
        <v>37</v>
      </c>
      <c r="D339" s="45">
        <v>412.1</v>
      </c>
      <c r="E339" s="45">
        <v>397.5</v>
      </c>
      <c r="F339" s="45">
        <v>412.1</v>
      </c>
      <c r="G339" s="45">
        <v>412.1</v>
      </c>
      <c r="H339" s="45">
        <v>412.1</v>
      </c>
      <c r="I339" s="45">
        <v>422.9</v>
      </c>
      <c r="J339" s="46">
        <v>11137.84</v>
      </c>
      <c r="K339" s="46">
        <v>10743.24</v>
      </c>
      <c r="L339" s="46">
        <v>11137.84</v>
      </c>
      <c r="M339" s="46">
        <v>11137.84</v>
      </c>
      <c r="N339" s="46">
        <v>11137.84</v>
      </c>
      <c r="O339" s="46">
        <v>11429.73</v>
      </c>
      <c r="P339" s="44">
        <v>0</v>
      </c>
      <c r="Q339" s="46">
        <v>0</v>
      </c>
      <c r="R339" s="46">
        <v>0</v>
      </c>
    </row>
    <row r="340" spans="1:18" ht="15.75" customHeight="1" x14ac:dyDescent="0.25">
      <c r="A340" s="85" t="s">
        <v>278</v>
      </c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</row>
    <row r="341" spans="1:18" x14ac:dyDescent="0.25">
      <c r="A341" s="42" t="s">
        <v>279</v>
      </c>
      <c r="B341" s="43">
        <v>299</v>
      </c>
      <c r="C341" s="44">
        <v>210</v>
      </c>
      <c r="D341" s="45">
        <v>18775.7</v>
      </c>
      <c r="E341" s="45">
        <v>18765.900000000001</v>
      </c>
      <c r="F341" s="45">
        <v>18775.7</v>
      </c>
      <c r="G341" s="45">
        <v>18775.7</v>
      </c>
      <c r="H341" s="45">
        <v>18775.7</v>
      </c>
      <c r="I341" s="45">
        <v>18776.5</v>
      </c>
      <c r="J341" s="46">
        <v>89408.1</v>
      </c>
      <c r="K341" s="46">
        <v>89361.43</v>
      </c>
      <c r="L341" s="46">
        <v>89408.1</v>
      </c>
      <c r="M341" s="46">
        <v>89408.1</v>
      </c>
      <c r="N341" s="46">
        <v>89408.1</v>
      </c>
      <c r="O341" s="46">
        <v>89411.9</v>
      </c>
      <c r="P341" s="44">
        <v>5</v>
      </c>
      <c r="Q341" s="45">
        <v>286.89999999999998</v>
      </c>
      <c r="R341" s="46">
        <v>57380</v>
      </c>
    </row>
    <row r="342" spans="1:18" ht="21" x14ac:dyDescent="0.25">
      <c r="A342" s="54" t="s">
        <v>280</v>
      </c>
      <c r="B342" s="43">
        <v>2991</v>
      </c>
      <c r="C342" s="44">
        <v>0</v>
      </c>
      <c r="D342" s="45">
        <v>0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4">
        <v>0</v>
      </c>
      <c r="Q342" s="45">
        <v>0</v>
      </c>
      <c r="R342" s="46">
        <v>0</v>
      </c>
    </row>
    <row r="343" spans="1:18" ht="21" x14ac:dyDescent="0.25">
      <c r="A343" s="53" t="s">
        <v>281</v>
      </c>
      <c r="B343" s="43">
        <v>2992</v>
      </c>
      <c r="C343" s="44">
        <v>207</v>
      </c>
      <c r="D343" s="45">
        <v>18593.3</v>
      </c>
      <c r="E343" s="45">
        <v>18583.599999999999</v>
      </c>
      <c r="F343" s="45">
        <v>18593.3</v>
      </c>
      <c r="G343" s="45">
        <v>18593.3</v>
      </c>
      <c r="H343" s="45">
        <v>18593.3</v>
      </c>
      <c r="I343" s="45">
        <v>18594.099999999999</v>
      </c>
      <c r="J343" s="46">
        <v>89822.71</v>
      </c>
      <c r="K343" s="46">
        <v>89775.85</v>
      </c>
      <c r="L343" s="46">
        <v>89822.71</v>
      </c>
      <c r="M343" s="46">
        <v>89822.71</v>
      </c>
      <c r="N343" s="46">
        <v>89822.71</v>
      </c>
      <c r="O343" s="46">
        <v>89826.57</v>
      </c>
      <c r="P343" s="44">
        <v>5</v>
      </c>
      <c r="Q343" s="45">
        <v>286.89999999999998</v>
      </c>
      <c r="R343" s="46">
        <v>57380</v>
      </c>
    </row>
    <row r="344" spans="1:18" ht="21" x14ac:dyDescent="0.25">
      <c r="A344" s="53" t="s">
        <v>282</v>
      </c>
      <c r="B344" s="43">
        <v>2993</v>
      </c>
      <c r="C344" s="44">
        <v>3</v>
      </c>
      <c r="D344" s="45">
        <v>182.4</v>
      </c>
      <c r="E344" s="45">
        <v>182.3</v>
      </c>
      <c r="F344" s="45">
        <v>182.4</v>
      </c>
      <c r="G344" s="45">
        <v>182.4</v>
      </c>
      <c r="H344" s="45">
        <v>182.4</v>
      </c>
      <c r="I344" s="45">
        <v>182.4</v>
      </c>
      <c r="J344" s="46">
        <v>60800</v>
      </c>
      <c r="K344" s="46">
        <v>60766.67</v>
      </c>
      <c r="L344" s="46">
        <v>60800</v>
      </c>
      <c r="M344" s="46">
        <v>60800</v>
      </c>
      <c r="N344" s="46">
        <v>60800</v>
      </c>
      <c r="O344" s="46">
        <v>60800</v>
      </c>
      <c r="P344" s="44">
        <v>0</v>
      </c>
      <c r="Q344" s="45">
        <v>0</v>
      </c>
      <c r="R344" s="46">
        <v>0</v>
      </c>
    </row>
    <row r="345" spans="1:18" ht="12.75" customHeight="1" x14ac:dyDescent="0.25">
      <c r="A345" s="85" t="s">
        <v>283</v>
      </c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</row>
    <row r="346" spans="1:18" x14ac:dyDescent="0.25">
      <c r="A346" s="63" t="s">
        <v>284</v>
      </c>
      <c r="B346" s="43">
        <v>300</v>
      </c>
      <c r="C346" s="61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1">
        <v>0</v>
      </c>
      <c r="Q346" s="62">
        <v>0</v>
      </c>
      <c r="R346" s="62">
        <v>0</v>
      </c>
    </row>
    <row r="347" spans="1:18" ht="16.5" customHeight="1" x14ac:dyDescent="0.25">
      <c r="A347" s="85" t="s">
        <v>285</v>
      </c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</row>
    <row r="348" spans="1:18" x14ac:dyDescent="0.25">
      <c r="A348" s="42" t="s">
        <v>286</v>
      </c>
      <c r="B348" s="64">
        <v>3001</v>
      </c>
      <c r="C348" s="61">
        <v>0</v>
      </c>
      <c r="D348" s="62">
        <v>0</v>
      </c>
      <c r="E348" s="62">
        <v>0</v>
      </c>
      <c r="F348" s="62">
        <v>0</v>
      </c>
      <c r="G348" s="62">
        <v>0</v>
      </c>
      <c r="H348" s="62">
        <v>0</v>
      </c>
      <c r="I348" s="62">
        <v>0</v>
      </c>
      <c r="J348" s="62">
        <v>0</v>
      </c>
      <c r="K348" s="62">
        <v>0</v>
      </c>
      <c r="L348" s="62">
        <v>0</v>
      </c>
      <c r="M348" s="62">
        <v>0</v>
      </c>
      <c r="N348" s="62">
        <v>0</v>
      </c>
      <c r="O348" s="62">
        <v>0</v>
      </c>
      <c r="P348" s="61">
        <v>0</v>
      </c>
      <c r="Q348" s="62">
        <v>0</v>
      </c>
      <c r="R348" s="62">
        <v>0</v>
      </c>
    </row>
    <row r="349" spans="1:18" ht="21" x14ac:dyDescent="0.25">
      <c r="A349" s="42" t="s">
        <v>287</v>
      </c>
      <c r="B349" s="64">
        <v>3002</v>
      </c>
      <c r="C349" s="61">
        <v>0</v>
      </c>
      <c r="D349" s="62">
        <v>0</v>
      </c>
      <c r="E349" s="62">
        <v>0</v>
      </c>
      <c r="F349" s="62">
        <v>0</v>
      </c>
      <c r="G349" s="62">
        <v>0</v>
      </c>
      <c r="H349" s="62">
        <v>0</v>
      </c>
      <c r="I349" s="62">
        <v>0</v>
      </c>
      <c r="J349" s="62">
        <v>0</v>
      </c>
      <c r="K349" s="62">
        <v>0</v>
      </c>
      <c r="L349" s="62">
        <v>0</v>
      </c>
      <c r="M349" s="62">
        <v>0</v>
      </c>
      <c r="N349" s="62">
        <v>0</v>
      </c>
      <c r="O349" s="62">
        <v>0</v>
      </c>
      <c r="P349" s="61">
        <v>0</v>
      </c>
      <c r="Q349" s="62">
        <v>0</v>
      </c>
      <c r="R349" s="62">
        <v>0</v>
      </c>
    </row>
    <row r="350" spans="1:18" x14ac:dyDescent="0.25">
      <c r="A350" s="42" t="s">
        <v>288</v>
      </c>
      <c r="B350" s="64">
        <v>3003</v>
      </c>
      <c r="C350" s="61">
        <v>0</v>
      </c>
      <c r="D350" s="62">
        <v>0</v>
      </c>
      <c r="E350" s="62">
        <v>0</v>
      </c>
      <c r="F350" s="62">
        <v>0</v>
      </c>
      <c r="G350" s="62">
        <v>0</v>
      </c>
      <c r="H350" s="62">
        <v>0</v>
      </c>
      <c r="I350" s="62">
        <v>0</v>
      </c>
      <c r="J350" s="62">
        <v>0</v>
      </c>
      <c r="K350" s="62">
        <v>0</v>
      </c>
      <c r="L350" s="62">
        <v>0</v>
      </c>
      <c r="M350" s="62">
        <v>0</v>
      </c>
      <c r="N350" s="62">
        <v>0</v>
      </c>
      <c r="O350" s="62">
        <v>0</v>
      </c>
      <c r="P350" s="61">
        <v>0</v>
      </c>
      <c r="Q350" s="62">
        <v>0</v>
      </c>
      <c r="R350" s="62">
        <v>0</v>
      </c>
    </row>
    <row r="351" spans="1:18" ht="21" x14ac:dyDescent="0.25">
      <c r="A351" s="54" t="s">
        <v>92</v>
      </c>
      <c r="B351" s="64">
        <v>3004</v>
      </c>
      <c r="C351" s="61">
        <v>0</v>
      </c>
      <c r="D351" s="62">
        <v>0</v>
      </c>
      <c r="E351" s="62">
        <v>0</v>
      </c>
      <c r="F351" s="62">
        <v>0</v>
      </c>
      <c r="G351" s="62">
        <v>0</v>
      </c>
      <c r="H351" s="62">
        <v>0</v>
      </c>
      <c r="I351" s="62">
        <v>0</v>
      </c>
      <c r="J351" s="62">
        <v>0</v>
      </c>
      <c r="K351" s="62">
        <v>0</v>
      </c>
      <c r="L351" s="62">
        <v>0</v>
      </c>
      <c r="M351" s="62">
        <v>0</v>
      </c>
      <c r="N351" s="62">
        <v>0</v>
      </c>
      <c r="O351" s="62">
        <v>0</v>
      </c>
      <c r="P351" s="61">
        <v>0</v>
      </c>
      <c r="Q351" s="62">
        <v>0</v>
      </c>
      <c r="R351" s="62">
        <v>0</v>
      </c>
    </row>
    <row r="352" spans="1:18" x14ac:dyDescent="0.25">
      <c r="A352" s="53" t="s">
        <v>93</v>
      </c>
      <c r="B352" s="64">
        <v>3005</v>
      </c>
      <c r="C352" s="61">
        <v>0</v>
      </c>
      <c r="D352" s="62">
        <v>0</v>
      </c>
      <c r="E352" s="62">
        <v>0</v>
      </c>
      <c r="F352" s="62">
        <v>0</v>
      </c>
      <c r="G352" s="62">
        <v>0</v>
      </c>
      <c r="H352" s="62">
        <v>0</v>
      </c>
      <c r="I352" s="62">
        <v>0</v>
      </c>
      <c r="J352" s="62">
        <v>0</v>
      </c>
      <c r="K352" s="62">
        <v>0</v>
      </c>
      <c r="L352" s="62">
        <v>0</v>
      </c>
      <c r="M352" s="62">
        <v>0</v>
      </c>
      <c r="N352" s="62">
        <v>0</v>
      </c>
      <c r="O352" s="62">
        <v>0</v>
      </c>
      <c r="P352" s="61">
        <v>0</v>
      </c>
      <c r="Q352" s="62">
        <v>0</v>
      </c>
      <c r="R352" s="62">
        <v>0</v>
      </c>
    </row>
    <row r="353" spans="1:18" ht="31.5" x14ac:dyDescent="0.25">
      <c r="A353" s="42" t="s">
        <v>289</v>
      </c>
      <c r="B353" s="64"/>
      <c r="C353" s="61">
        <v>0</v>
      </c>
      <c r="D353" s="62">
        <v>0</v>
      </c>
      <c r="E353" s="62">
        <v>0</v>
      </c>
      <c r="F353" s="62">
        <v>0</v>
      </c>
      <c r="G353" s="62">
        <v>0</v>
      </c>
      <c r="H353" s="62">
        <v>0</v>
      </c>
      <c r="I353" s="62">
        <v>0</v>
      </c>
      <c r="J353" s="62">
        <v>0</v>
      </c>
      <c r="K353" s="62">
        <v>0</v>
      </c>
      <c r="L353" s="62">
        <v>0</v>
      </c>
      <c r="M353" s="62">
        <v>0</v>
      </c>
      <c r="N353" s="62">
        <v>0</v>
      </c>
      <c r="O353" s="62">
        <v>0</v>
      </c>
    </row>
    <row r="354" spans="1:18" x14ac:dyDescent="0.25">
      <c r="A354" s="42" t="s">
        <v>167</v>
      </c>
      <c r="B354" s="64">
        <v>3006</v>
      </c>
      <c r="C354" s="61">
        <v>0</v>
      </c>
      <c r="D354" s="62">
        <v>0</v>
      </c>
      <c r="E354" s="62">
        <v>0</v>
      </c>
      <c r="F354" s="62">
        <v>0</v>
      </c>
      <c r="G354" s="62">
        <v>0</v>
      </c>
      <c r="H354" s="62">
        <v>0</v>
      </c>
      <c r="I354" s="62">
        <v>0</v>
      </c>
      <c r="J354" s="62">
        <v>0</v>
      </c>
      <c r="K354" s="62">
        <v>0</v>
      </c>
      <c r="L354" s="62">
        <v>0</v>
      </c>
      <c r="M354" s="62">
        <v>0</v>
      </c>
      <c r="N354" s="62">
        <v>0</v>
      </c>
      <c r="O354" s="62">
        <v>0</v>
      </c>
      <c r="P354" s="61">
        <v>0</v>
      </c>
      <c r="Q354" s="62">
        <v>0</v>
      </c>
      <c r="R354" s="62">
        <v>0</v>
      </c>
    </row>
    <row r="355" spans="1:18" x14ac:dyDescent="0.25">
      <c r="A355" s="42" t="s">
        <v>240</v>
      </c>
      <c r="B355" s="64">
        <v>3007</v>
      </c>
      <c r="C355" s="61">
        <v>0</v>
      </c>
      <c r="D355" s="62">
        <v>0</v>
      </c>
      <c r="E355" s="62">
        <v>0</v>
      </c>
      <c r="F355" s="62">
        <v>0</v>
      </c>
      <c r="G355" s="62">
        <v>0</v>
      </c>
      <c r="H355" s="62">
        <v>0</v>
      </c>
      <c r="I355" s="62">
        <v>0</v>
      </c>
      <c r="J355" s="62">
        <v>0</v>
      </c>
      <c r="K355" s="62">
        <v>0</v>
      </c>
      <c r="L355" s="62">
        <v>0</v>
      </c>
      <c r="M355" s="62">
        <v>0</v>
      </c>
      <c r="N355" s="62">
        <v>0</v>
      </c>
      <c r="O355" s="62">
        <v>0</v>
      </c>
      <c r="P355" s="61">
        <v>0</v>
      </c>
      <c r="Q355" s="62">
        <v>0</v>
      </c>
      <c r="R355" s="62">
        <v>0</v>
      </c>
    </row>
    <row r="356" spans="1:18" x14ac:dyDescent="0.25">
      <c r="A356" s="42" t="s">
        <v>241</v>
      </c>
      <c r="B356" s="64">
        <v>3008</v>
      </c>
      <c r="C356" s="61">
        <v>0</v>
      </c>
      <c r="D356" s="62">
        <v>0</v>
      </c>
      <c r="E356" s="62">
        <v>0</v>
      </c>
      <c r="F356" s="62">
        <v>0</v>
      </c>
      <c r="G356" s="62">
        <v>0</v>
      </c>
      <c r="H356" s="62">
        <v>0</v>
      </c>
      <c r="I356" s="62">
        <v>0</v>
      </c>
      <c r="J356" s="62">
        <v>0</v>
      </c>
      <c r="K356" s="62">
        <v>0</v>
      </c>
      <c r="L356" s="62">
        <v>0</v>
      </c>
      <c r="M356" s="62">
        <v>0</v>
      </c>
      <c r="N356" s="62">
        <v>0</v>
      </c>
      <c r="O356" s="62">
        <v>0</v>
      </c>
      <c r="P356" s="61">
        <v>0</v>
      </c>
      <c r="Q356" s="62">
        <v>0</v>
      </c>
      <c r="R356" s="62">
        <v>0</v>
      </c>
    </row>
    <row r="357" spans="1:18" ht="30" customHeight="1" x14ac:dyDescent="0.25">
      <c r="A357" s="85" t="s">
        <v>290</v>
      </c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</row>
    <row r="358" spans="1:18" x14ac:dyDescent="0.25">
      <c r="A358" s="42" t="s">
        <v>291</v>
      </c>
      <c r="B358" s="43">
        <v>301</v>
      </c>
      <c r="C358" s="44">
        <v>3566</v>
      </c>
      <c r="D358" s="45">
        <v>75975.199999999997</v>
      </c>
      <c r="E358" s="45">
        <v>57798.3</v>
      </c>
      <c r="F358" s="45">
        <v>75980.399999999994</v>
      </c>
      <c r="G358" s="45">
        <v>76023.199999999997</v>
      </c>
      <c r="H358" s="45">
        <v>76023.199999999997</v>
      </c>
      <c r="I358" s="45">
        <v>60845.2</v>
      </c>
      <c r="J358" s="46">
        <v>21305.439999999999</v>
      </c>
      <c r="K358" s="46">
        <v>16208.16</v>
      </c>
      <c r="L358" s="46">
        <v>21306.9</v>
      </c>
      <c r="M358" s="46">
        <v>21318.9</v>
      </c>
      <c r="N358" s="46">
        <v>21318.9</v>
      </c>
      <c r="O358" s="46">
        <v>17062.59</v>
      </c>
      <c r="P358" s="44">
        <v>1</v>
      </c>
      <c r="Q358" s="45">
        <v>20.9</v>
      </c>
      <c r="R358" s="46">
        <v>20930</v>
      </c>
    </row>
    <row r="359" spans="1:18" ht="31.5" x14ac:dyDescent="0.25">
      <c r="A359" s="54" t="s">
        <v>292</v>
      </c>
      <c r="B359" s="43">
        <v>302</v>
      </c>
      <c r="C359" s="44">
        <v>2917</v>
      </c>
      <c r="D359" s="45">
        <v>62427</v>
      </c>
      <c r="E359" s="45">
        <v>46773.599999999999</v>
      </c>
      <c r="F359" s="45">
        <v>62428.1</v>
      </c>
      <c r="G359" s="45">
        <v>62470.9</v>
      </c>
      <c r="H359" s="45">
        <v>62470.9</v>
      </c>
      <c r="I359" s="45">
        <v>49573.3</v>
      </c>
      <c r="J359" s="46">
        <v>21401.1</v>
      </c>
      <c r="K359" s="46">
        <v>16034.83</v>
      </c>
      <c r="L359" s="46">
        <v>21401.47</v>
      </c>
      <c r="M359" s="46">
        <v>21416.15</v>
      </c>
      <c r="N359" s="46">
        <v>21416.15</v>
      </c>
      <c r="O359" s="46">
        <v>16994.62</v>
      </c>
      <c r="P359" s="44">
        <v>0</v>
      </c>
      <c r="Q359" s="46">
        <v>0</v>
      </c>
      <c r="R359" s="46">
        <v>0</v>
      </c>
    </row>
    <row r="360" spans="1:18" ht="21" x14ac:dyDescent="0.25">
      <c r="A360" s="53" t="s">
        <v>293</v>
      </c>
      <c r="B360" s="43">
        <v>303</v>
      </c>
      <c r="C360" s="44">
        <v>172</v>
      </c>
      <c r="D360" s="45">
        <v>1008.5</v>
      </c>
      <c r="E360" s="45">
        <v>960.7</v>
      </c>
      <c r="F360" s="45">
        <v>1008.5</v>
      </c>
      <c r="G360" s="45">
        <v>1044.9000000000001</v>
      </c>
      <c r="H360" s="45">
        <v>1044.9000000000001</v>
      </c>
      <c r="I360" s="45">
        <v>1067.2</v>
      </c>
      <c r="J360" s="46">
        <v>5863.37</v>
      </c>
      <c r="K360" s="46">
        <v>5585.47</v>
      </c>
      <c r="L360" s="46">
        <v>5863.37</v>
      </c>
      <c r="M360" s="46">
        <v>6075</v>
      </c>
      <c r="N360" s="46">
        <v>6075</v>
      </c>
      <c r="O360" s="46">
        <v>6204.65</v>
      </c>
      <c r="P360" s="44">
        <v>0</v>
      </c>
      <c r="Q360" s="46">
        <v>0</v>
      </c>
      <c r="R360" s="46">
        <v>0</v>
      </c>
    </row>
    <row r="361" spans="1:18" ht="21" x14ac:dyDescent="0.25">
      <c r="A361" s="54" t="s">
        <v>92</v>
      </c>
      <c r="B361" s="43">
        <v>304</v>
      </c>
      <c r="C361" s="44">
        <v>64</v>
      </c>
      <c r="D361" s="45">
        <v>1729.7</v>
      </c>
      <c r="E361" s="45">
        <v>1169.8</v>
      </c>
      <c r="F361" s="45">
        <v>1729.7</v>
      </c>
      <c r="G361" s="45">
        <v>1733.6</v>
      </c>
      <c r="H361" s="45">
        <v>1733.6</v>
      </c>
      <c r="I361" s="45">
        <v>1270.9000000000001</v>
      </c>
      <c r="J361" s="46">
        <v>27026.560000000001</v>
      </c>
      <c r="K361" s="46">
        <v>18278.13</v>
      </c>
      <c r="L361" s="46">
        <v>27026.560000000001</v>
      </c>
      <c r="M361" s="46">
        <v>27087.5</v>
      </c>
      <c r="N361" s="46">
        <v>27087.5</v>
      </c>
      <c r="O361" s="46">
        <v>19857.810000000001</v>
      </c>
      <c r="P361" s="44">
        <v>0</v>
      </c>
      <c r="Q361" s="46">
        <v>0</v>
      </c>
      <c r="R361" s="46">
        <v>0</v>
      </c>
    </row>
    <row r="362" spans="1:18" x14ac:dyDescent="0.25">
      <c r="A362" s="53" t="s">
        <v>219</v>
      </c>
      <c r="B362" s="43">
        <v>305</v>
      </c>
      <c r="C362" s="44">
        <v>5</v>
      </c>
      <c r="D362" s="45">
        <v>43.8</v>
      </c>
      <c r="E362" s="45">
        <v>40.9</v>
      </c>
      <c r="F362" s="45">
        <v>43.8</v>
      </c>
      <c r="G362" s="45">
        <v>47.7</v>
      </c>
      <c r="H362" s="45">
        <v>47.7</v>
      </c>
      <c r="I362" s="45">
        <v>47.7</v>
      </c>
      <c r="J362" s="46">
        <v>8760</v>
      </c>
      <c r="K362" s="46">
        <v>8180</v>
      </c>
      <c r="L362" s="46">
        <v>8760</v>
      </c>
      <c r="M362" s="46">
        <v>9540</v>
      </c>
      <c r="N362" s="46">
        <v>9540</v>
      </c>
      <c r="O362" s="46">
        <v>9540</v>
      </c>
      <c r="P362" s="44">
        <v>0</v>
      </c>
      <c r="Q362" s="46">
        <v>0</v>
      </c>
      <c r="R362" s="46">
        <v>0</v>
      </c>
    </row>
    <row r="363" spans="1:18" ht="31.5" x14ac:dyDescent="0.25">
      <c r="A363" s="65" t="s">
        <v>294</v>
      </c>
      <c r="B363" s="60">
        <v>3051</v>
      </c>
      <c r="C363" s="44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4">
        <v>0</v>
      </c>
      <c r="Q363" s="46">
        <v>0</v>
      </c>
      <c r="R363" s="46">
        <v>0</v>
      </c>
    </row>
    <row r="364" spans="1:18" x14ac:dyDescent="0.25">
      <c r="A364" s="66" t="s">
        <v>93</v>
      </c>
      <c r="B364" s="55">
        <v>306</v>
      </c>
      <c r="C364" s="44">
        <v>1341</v>
      </c>
      <c r="D364" s="45">
        <v>33886.1</v>
      </c>
      <c r="E364" s="45">
        <v>24063.7</v>
      </c>
      <c r="F364" s="45">
        <v>33886.1</v>
      </c>
      <c r="G364" s="45">
        <v>33925</v>
      </c>
      <c r="H364" s="45">
        <v>33925</v>
      </c>
      <c r="I364" s="45">
        <v>25491.7</v>
      </c>
      <c r="J364" s="46">
        <v>25269.279999999999</v>
      </c>
      <c r="K364" s="46">
        <v>17944.59</v>
      </c>
      <c r="L364" s="46">
        <v>25269.279999999999</v>
      </c>
      <c r="M364" s="46">
        <v>25298.28</v>
      </c>
      <c r="N364" s="46">
        <v>25298.28</v>
      </c>
      <c r="O364" s="46">
        <v>19009.47</v>
      </c>
      <c r="P364" s="44">
        <v>0</v>
      </c>
      <c r="Q364" s="46">
        <v>0</v>
      </c>
      <c r="R364" s="46">
        <v>0</v>
      </c>
    </row>
    <row r="365" spans="1:18" x14ac:dyDescent="0.25">
      <c r="A365" s="53" t="s">
        <v>219</v>
      </c>
      <c r="B365" s="43">
        <v>307</v>
      </c>
      <c r="C365" s="44">
        <v>51</v>
      </c>
      <c r="D365" s="45">
        <v>354.9</v>
      </c>
      <c r="E365" s="45">
        <v>334</v>
      </c>
      <c r="F365" s="45">
        <v>354.9</v>
      </c>
      <c r="G365" s="45">
        <v>387.4</v>
      </c>
      <c r="H365" s="45">
        <v>387.4</v>
      </c>
      <c r="I365" s="45">
        <v>389.7</v>
      </c>
      <c r="J365" s="46">
        <v>6958.82</v>
      </c>
      <c r="K365" s="46">
        <v>6549.02</v>
      </c>
      <c r="L365" s="46">
        <v>6958.82</v>
      </c>
      <c r="M365" s="46">
        <v>7596.08</v>
      </c>
      <c r="N365" s="46">
        <v>7596.08</v>
      </c>
      <c r="O365" s="46">
        <v>7641.18</v>
      </c>
      <c r="P365" s="44">
        <v>0</v>
      </c>
      <c r="Q365" s="46">
        <v>0</v>
      </c>
      <c r="R365" s="46">
        <v>0</v>
      </c>
    </row>
    <row r="366" spans="1:18" ht="31.5" x14ac:dyDescent="0.25">
      <c r="A366" s="65" t="s">
        <v>295</v>
      </c>
      <c r="B366" s="60">
        <v>3071</v>
      </c>
      <c r="C366" s="44">
        <v>8</v>
      </c>
      <c r="D366" s="45">
        <v>61.8</v>
      </c>
      <c r="E366" s="45">
        <v>52.4</v>
      </c>
      <c r="F366" s="45">
        <v>61.8</v>
      </c>
      <c r="G366" s="45">
        <v>87.7</v>
      </c>
      <c r="H366" s="45">
        <v>87.7</v>
      </c>
      <c r="I366" s="45">
        <v>87.9</v>
      </c>
      <c r="J366" s="46">
        <v>7725</v>
      </c>
      <c r="K366" s="46">
        <v>6550</v>
      </c>
      <c r="L366" s="46">
        <v>7725</v>
      </c>
      <c r="M366" s="46">
        <v>10962.5</v>
      </c>
      <c r="N366" s="46">
        <v>10962.5</v>
      </c>
      <c r="O366" s="46">
        <v>10988.25</v>
      </c>
      <c r="P366" s="44">
        <v>0</v>
      </c>
      <c r="Q366" s="46">
        <v>0</v>
      </c>
      <c r="R366" s="46">
        <v>0</v>
      </c>
    </row>
    <row r="367" spans="1:18" x14ac:dyDescent="0.25">
      <c r="A367" s="66" t="s">
        <v>94</v>
      </c>
      <c r="B367" s="55">
        <v>308</v>
      </c>
      <c r="C367" s="44">
        <v>1512</v>
      </c>
      <c r="D367" s="45">
        <v>26811.200000000001</v>
      </c>
      <c r="E367" s="45">
        <v>21540.1</v>
      </c>
      <c r="F367" s="45">
        <v>26812.3</v>
      </c>
      <c r="G367" s="45">
        <v>26812.3</v>
      </c>
      <c r="H367" s="45">
        <v>26812.3</v>
      </c>
      <c r="I367" s="45">
        <v>22810.7</v>
      </c>
      <c r="J367" s="46">
        <v>17732.28</v>
      </c>
      <c r="K367" s="46">
        <v>14246.1</v>
      </c>
      <c r="L367" s="46">
        <v>17733</v>
      </c>
      <c r="M367" s="46">
        <v>17733</v>
      </c>
      <c r="N367" s="46">
        <v>17733</v>
      </c>
      <c r="O367" s="46">
        <v>15086.44</v>
      </c>
      <c r="P367" s="44">
        <v>0</v>
      </c>
      <c r="Q367" s="46">
        <v>0</v>
      </c>
      <c r="R367" s="46">
        <v>0</v>
      </c>
    </row>
    <row r="368" spans="1:18" x14ac:dyDescent="0.25">
      <c r="A368" s="53" t="s">
        <v>219</v>
      </c>
      <c r="B368" s="43">
        <v>309</v>
      </c>
      <c r="C368" s="44">
        <v>116</v>
      </c>
      <c r="D368" s="45">
        <v>609.79999999999995</v>
      </c>
      <c r="E368" s="45">
        <v>585.79999999999995</v>
      </c>
      <c r="F368" s="45">
        <v>609.79999999999995</v>
      </c>
      <c r="G368" s="45">
        <v>609.79999999999995</v>
      </c>
      <c r="H368" s="45">
        <v>609.79999999999995</v>
      </c>
      <c r="I368" s="45">
        <v>629.79999999999995</v>
      </c>
      <c r="J368" s="46">
        <v>5256.9</v>
      </c>
      <c r="K368" s="46">
        <v>5050</v>
      </c>
      <c r="L368" s="46">
        <v>5256.9</v>
      </c>
      <c r="M368" s="46">
        <v>5256.9</v>
      </c>
      <c r="N368" s="46">
        <v>5256.9</v>
      </c>
      <c r="O368" s="46">
        <v>5429.31</v>
      </c>
      <c r="P368" s="44">
        <v>0</v>
      </c>
      <c r="Q368" s="46">
        <v>0</v>
      </c>
      <c r="R368" s="46">
        <v>0</v>
      </c>
    </row>
    <row r="369" spans="1:18" ht="31.5" x14ac:dyDescent="0.25">
      <c r="A369" s="65" t="s">
        <v>296</v>
      </c>
      <c r="B369" s="60">
        <v>3091</v>
      </c>
      <c r="C369" s="44">
        <v>4</v>
      </c>
      <c r="D369" s="45">
        <v>23.1</v>
      </c>
      <c r="E369" s="45">
        <v>20.2</v>
      </c>
      <c r="F369" s="45">
        <v>23.1</v>
      </c>
      <c r="G369" s="45">
        <v>23.1</v>
      </c>
      <c r="H369" s="45">
        <v>23.1</v>
      </c>
      <c r="I369" s="45">
        <v>32.5</v>
      </c>
      <c r="J369" s="46">
        <v>5775</v>
      </c>
      <c r="K369" s="46">
        <v>5050</v>
      </c>
      <c r="L369" s="46">
        <v>5775</v>
      </c>
      <c r="M369" s="46">
        <v>5775</v>
      </c>
      <c r="N369" s="46">
        <v>5775</v>
      </c>
      <c r="O369" s="46">
        <v>8125</v>
      </c>
      <c r="P369" s="44">
        <v>0</v>
      </c>
      <c r="Q369" s="46">
        <v>0</v>
      </c>
      <c r="R369" s="46">
        <v>0</v>
      </c>
    </row>
    <row r="370" spans="1:18" x14ac:dyDescent="0.25">
      <c r="A370" s="66" t="s">
        <v>297</v>
      </c>
      <c r="B370" s="55">
        <v>310</v>
      </c>
      <c r="C370" s="44">
        <v>0</v>
      </c>
      <c r="D370" s="45">
        <v>0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4">
        <v>0</v>
      </c>
      <c r="Q370" s="46">
        <v>0</v>
      </c>
      <c r="R370" s="46">
        <v>0</v>
      </c>
    </row>
    <row r="371" spans="1:18" ht="42" x14ac:dyDescent="0.25">
      <c r="A371" s="42" t="s">
        <v>298</v>
      </c>
      <c r="B371" s="43">
        <v>311</v>
      </c>
      <c r="C371" s="44">
        <v>2022</v>
      </c>
      <c r="D371" s="45">
        <v>44441.599999999999</v>
      </c>
      <c r="E371" s="45">
        <v>33162.199999999997</v>
      </c>
      <c r="F371" s="45">
        <v>44441.599999999999</v>
      </c>
      <c r="G371" s="45">
        <v>44477.7</v>
      </c>
      <c r="H371" s="45">
        <v>44477.7</v>
      </c>
      <c r="I371" s="45">
        <v>35562.800000000003</v>
      </c>
      <c r="J371" s="46">
        <v>21979.03</v>
      </c>
      <c r="K371" s="46">
        <v>16400.689999999999</v>
      </c>
      <c r="L371" s="46">
        <v>21979.03</v>
      </c>
      <c r="M371" s="46">
        <v>21996.880000000001</v>
      </c>
      <c r="N371" s="46">
        <v>21996.880000000001</v>
      </c>
      <c r="O371" s="46">
        <v>17587.93</v>
      </c>
      <c r="P371" s="44">
        <v>0</v>
      </c>
      <c r="Q371" s="46">
        <v>0</v>
      </c>
      <c r="R371" s="46">
        <v>0</v>
      </c>
    </row>
    <row r="372" spans="1:18" x14ac:dyDescent="0.25">
      <c r="A372" s="42" t="s">
        <v>299</v>
      </c>
      <c r="B372" s="43">
        <v>312</v>
      </c>
      <c r="C372" s="44">
        <v>649</v>
      </c>
      <c r="D372" s="45">
        <v>13548.2</v>
      </c>
      <c r="E372" s="45">
        <v>11024.7</v>
      </c>
      <c r="F372" s="45">
        <v>13552.3</v>
      </c>
      <c r="G372" s="45">
        <v>13552.3</v>
      </c>
      <c r="H372" s="45">
        <v>13552.3</v>
      </c>
      <c r="I372" s="45">
        <v>11271.9</v>
      </c>
      <c r="J372" s="46">
        <v>20875.5</v>
      </c>
      <c r="K372" s="46">
        <v>16987.21</v>
      </c>
      <c r="L372" s="46">
        <v>20881.82</v>
      </c>
      <c r="M372" s="46">
        <v>20881.82</v>
      </c>
      <c r="N372" s="46">
        <v>20881.82</v>
      </c>
      <c r="O372" s="46">
        <v>17368.099999999999</v>
      </c>
      <c r="P372" s="44">
        <v>1</v>
      </c>
      <c r="Q372" s="45">
        <v>20.9</v>
      </c>
      <c r="R372" s="46">
        <v>20930</v>
      </c>
    </row>
    <row r="373" spans="1:18" ht="21" x14ac:dyDescent="0.25">
      <c r="A373" s="42" t="s">
        <v>158</v>
      </c>
      <c r="B373" s="43">
        <v>313</v>
      </c>
      <c r="C373" s="44">
        <v>638</v>
      </c>
      <c r="D373" s="45">
        <v>13396.4</v>
      </c>
      <c r="E373" s="45">
        <v>10915.1</v>
      </c>
      <c r="F373" s="45">
        <v>13400.5</v>
      </c>
      <c r="G373" s="45">
        <v>13400.5</v>
      </c>
      <c r="H373" s="45">
        <v>13400.5</v>
      </c>
      <c r="I373" s="45">
        <v>11160</v>
      </c>
      <c r="J373" s="46">
        <v>20997.49</v>
      </c>
      <c r="K373" s="46">
        <v>17108.310000000001</v>
      </c>
      <c r="L373" s="46">
        <v>21003.919999999998</v>
      </c>
      <c r="M373" s="46">
        <v>21003.919999999998</v>
      </c>
      <c r="N373" s="46">
        <v>21003.919999999998</v>
      </c>
      <c r="O373" s="46">
        <v>17492.16</v>
      </c>
      <c r="P373" s="44">
        <v>1</v>
      </c>
      <c r="Q373" s="45">
        <v>20.9</v>
      </c>
      <c r="R373" s="46">
        <v>20930</v>
      </c>
    </row>
    <row r="374" spans="1:18" x14ac:dyDescent="0.25">
      <c r="A374" s="42" t="s">
        <v>159</v>
      </c>
      <c r="B374" s="43">
        <v>314</v>
      </c>
      <c r="C374" s="44">
        <v>11</v>
      </c>
      <c r="D374" s="45">
        <v>151.80000000000001</v>
      </c>
      <c r="E374" s="45">
        <v>109.6</v>
      </c>
      <c r="F374" s="45">
        <v>151.80000000000001</v>
      </c>
      <c r="G374" s="45">
        <v>151.80000000000001</v>
      </c>
      <c r="H374" s="45">
        <v>151.80000000000001</v>
      </c>
      <c r="I374" s="45">
        <v>111.9</v>
      </c>
      <c r="J374" s="46">
        <v>13800</v>
      </c>
      <c r="K374" s="46">
        <v>9963.64</v>
      </c>
      <c r="L374" s="46">
        <v>13800</v>
      </c>
      <c r="M374" s="46">
        <v>13800</v>
      </c>
      <c r="N374" s="46">
        <v>13800</v>
      </c>
      <c r="O374" s="46">
        <v>10172.73</v>
      </c>
      <c r="P374" s="44">
        <v>0</v>
      </c>
      <c r="Q374" s="45">
        <v>0</v>
      </c>
      <c r="R374" s="46">
        <v>0</v>
      </c>
    </row>
    <row r="375" spans="1:18" x14ac:dyDescent="0.25">
      <c r="A375" s="42" t="s">
        <v>202</v>
      </c>
      <c r="B375" s="43">
        <v>315</v>
      </c>
      <c r="C375" s="44">
        <v>0</v>
      </c>
      <c r="D375" s="45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4">
        <v>0</v>
      </c>
      <c r="Q375" s="45">
        <v>0</v>
      </c>
      <c r="R375" s="46">
        <v>0</v>
      </c>
    </row>
    <row r="376" spans="1:18" ht="21" x14ac:dyDescent="0.25">
      <c r="A376" s="42" t="s">
        <v>300</v>
      </c>
      <c r="B376" s="43">
        <v>316</v>
      </c>
      <c r="C376" s="44">
        <v>4</v>
      </c>
      <c r="D376" s="45">
        <v>6.9</v>
      </c>
      <c r="E376" s="45">
        <v>5.9</v>
      </c>
      <c r="F376" s="45">
        <v>10.8</v>
      </c>
      <c r="G376" s="45">
        <v>10.8</v>
      </c>
      <c r="H376" s="45">
        <v>10.8</v>
      </c>
      <c r="I376" s="45">
        <v>10.8</v>
      </c>
      <c r="J376" s="46">
        <v>1725</v>
      </c>
      <c r="K376" s="46">
        <v>1475</v>
      </c>
      <c r="L376" s="46">
        <v>2700</v>
      </c>
      <c r="M376" s="46">
        <v>2700</v>
      </c>
      <c r="N376" s="46">
        <v>2700</v>
      </c>
      <c r="O376" s="46">
        <v>2700</v>
      </c>
      <c r="P376" s="44">
        <v>0</v>
      </c>
      <c r="Q376" s="45">
        <v>0</v>
      </c>
      <c r="R376" s="46">
        <v>0</v>
      </c>
    </row>
    <row r="377" spans="1:18" ht="42" x14ac:dyDescent="0.25">
      <c r="A377" s="42" t="s">
        <v>301</v>
      </c>
      <c r="B377" s="43">
        <v>317</v>
      </c>
      <c r="C377" s="44">
        <v>1154</v>
      </c>
      <c r="D377" s="45">
        <v>24687.3</v>
      </c>
      <c r="E377" s="45">
        <v>19821.099999999999</v>
      </c>
      <c r="F377" s="45">
        <v>24690.9</v>
      </c>
      <c r="G377" s="45">
        <v>24698.400000000001</v>
      </c>
      <c r="H377" s="45">
        <v>24698.400000000001</v>
      </c>
      <c r="I377" s="45">
        <v>20873.099999999999</v>
      </c>
      <c r="J377" s="46">
        <v>21392.81</v>
      </c>
      <c r="K377" s="46">
        <v>17176</v>
      </c>
      <c r="L377" s="46">
        <v>21395.93</v>
      </c>
      <c r="M377" s="46">
        <v>21402.43</v>
      </c>
      <c r="N377" s="46">
        <v>21402.43</v>
      </c>
      <c r="O377" s="46">
        <v>18087.61</v>
      </c>
      <c r="P377" s="44">
        <v>1</v>
      </c>
      <c r="Q377" s="45">
        <v>20.9</v>
      </c>
      <c r="R377" s="46">
        <v>20930</v>
      </c>
    </row>
    <row r="378" spans="1:18" ht="16.5" customHeight="1" x14ac:dyDescent="0.25">
      <c r="A378" s="85" t="s">
        <v>302</v>
      </c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</row>
    <row r="379" spans="1:18" ht="31.5" x14ac:dyDescent="0.25">
      <c r="A379" s="42" t="s">
        <v>303</v>
      </c>
      <c r="B379" s="43">
        <v>318</v>
      </c>
      <c r="C379" s="44">
        <v>6650</v>
      </c>
      <c r="D379" s="45">
        <v>89031.2</v>
      </c>
      <c r="E379" s="45">
        <v>69535.5</v>
      </c>
      <c r="F379" s="45">
        <v>89202.6</v>
      </c>
      <c r="G379" s="45">
        <v>89300.7</v>
      </c>
      <c r="H379" s="45">
        <v>91850</v>
      </c>
      <c r="I379" s="45">
        <v>78222.899999999994</v>
      </c>
      <c r="J379" s="46">
        <v>13388.15</v>
      </c>
      <c r="K379" s="46">
        <v>10456.469999999999</v>
      </c>
      <c r="L379" s="46">
        <v>13413.92</v>
      </c>
      <c r="M379" s="46">
        <v>13428.68</v>
      </c>
      <c r="N379" s="46">
        <v>13812.03</v>
      </c>
      <c r="O379" s="46">
        <v>11762.84</v>
      </c>
      <c r="P379" s="44">
        <v>10</v>
      </c>
      <c r="Q379" s="45">
        <v>50.8</v>
      </c>
      <c r="R379" s="46">
        <v>5080</v>
      </c>
    </row>
    <row r="380" spans="1:18" ht="21" x14ac:dyDescent="0.25">
      <c r="A380" s="54" t="s">
        <v>304</v>
      </c>
      <c r="B380" s="43">
        <v>319</v>
      </c>
      <c r="C380" s="44">
        <v>3214</v>
      </c>
      <c r="D380" s="45">
        <v>66219.3</v>
      </c>
      <c r="E380" s="45">
        <v>49377</v>
      </c>
      <c r="F380" s="45">
        <v>66226.3</v>
      </c>
      <c r="G380" s="45">
        <v>66300.899999999994</v>
      </c>
      <c r="H380" s="45">
        <v>66823.600000000006</v>
      </c>
      <c r="I380" s="45">
        <v>53677</v>
      </c>
      <c r="J380" s="46">
        <v>20603.39</v>
      </c>
      <c r="K380" s="46">
        <v>15363.1</v>
      </c>
      <c r="L380" s="46">
        <v>20605.57</v>
      </c>
      <c r="M380" s="46">
        <v>20628.78</v>
      </c>
      <c r="N380" s="46">
        <v>20791.41</v>
      </c>
      <c r="O380" s="46">
        <v>16701</v>
      </c>
      <c r="P380" s="44">
        <v>0</v>
      </c>
      <c r="Q380" s="45">
        <v>0</v>
      </c>
      <c r="R380" s="46">
        <v>0</v>
      </c>
    </row>
    <row r="381" spans="1:18" x14ac:dyDescent="0.25">
      <c r="A381" s="53" t="s">
        <v>305</v>
      </c>
      <c r="B381" s="43">
        <v>320</v>
      </c>
      <c r="C381" s="44">
        <v>2396</v>
      </c>
      <c r="D381" s="45">
        <v>15196.2</v>
      </c>
      <c r="E381" s="45">
        <v>13431</v>
      </c>
      <c r="F381" s="45">
        <v>15330.8</v>
      </c>
      <c r="G381" s="45">
        <v>15351.8</v>
      </c>
      <c r="H381" s="45">
        <v>16658.599999999999</v>
      </c>
      <c r="I381" s="45">
        <v>16365.4</v>
      </c>
      <c r="J381" s="46">
        <v>6342.32</v>
      </c>
      <c r="K381" s="46">
        <v>5605.59</v>
      </c>
      <c r="L381" s="46">
        <v>6398.5</v>
      </c>
      <c r="M381" s="46">
        <v>6407.26</v>
      </c>
      <c r="N381" s="46">
        <v>6952.67</v>
      </c>
      <c r="O381" s="46">
        <v>6830.3</v>
      </c>
      <c r="P381" s="44">
        <v>2</v>
      </c>
      <c r="Q381" s="45">
        <v>17.899999999999999</v>
      </c>
      <c r="R381" s="46">
        <v>8950</v>
      </c>
    </row>
    <row r="382" spans="1:18" x14ac:dyDescent="0.25">
      <c r="A382" s="53" t="s">
        <v>306</v>
      </c>
      <c r="B382" s="43">
        <v>321</v>
      </c>
      <c r="C382" s="44">
        <v>1030</v>
      </c>
      <c r="D382" s="45">
        <v>7592.1</v>
      </c>
      <c r="E382" s="45">
        <v>6705.1</v>
      </c>
      <c r="F382" s="45">
        <v>7619.2</v>
      </c>
      <c r="G382" s="45">
        <v>7621.7</v>
      </c>
      <c r="H382" s="45">
        <v>8341.5</v>
      </c>
      <c r="I382" s="45">
        <v>8149.6</v>
      </c>
      <c r="J382" s="46">
        <v>7370.97</v>
      </c>
      <c r="K382" s="46">
        <v>6509.81</v>
      </c>
      <c r="L382" s="46">
        <v>7397.28</v>
      </c>
      <c r="M382" s="46">
        <v>7399.71</v>
      </c>
      <c r="N382" s="46">
        <v>8098.54</v>
      </c>
      <c r="O382" s="46">
        <v>7912.23</v>
      </c>
      <c r="P382" s="44">
        <v>6</v>
      </c>
      <c r="Q382" s="45">
        <v>26.4</v>
      </c>
      <c r="R382" s="46">
        <v>4400</v>
      </c>
    </row>
    <row r="383" spans="1:18" x14ac:dyDescent="0.25">
      <c r="A383" s="53" t="s">
        <v>307</v>
      </c>
      <c r="B383" s="43">
        <v>322</v>
      </c>
      <c r="C383" s="44">
        <v>10</v>
      </c>
      <c r="D383" s="45">
        <v>23.6</v>
      </c>
      <c r="E383" s="45">
        <v>22.4</v>
      </c>
      <c r="F383" s="45">
        <v>26.3</v>
      </c>
      <c r="G383" s="45">
        <v>26.3</v>
      </c>
      <c r="H383" s="45">
        <v>26.3</v>
      </c>
      <c r="I383" s="45">
        <v>30.9</v>
      </c>
      <c r="J383" s="46">
        <v>2360</v>
      </c>
      <c r="K383" s="46">
        <v>2240</v>
      </c>
      <c r="L383" s="46">
        <v>2630</v>
      </c>
      <c r="M383" s="46">
        <v>2630</v>
      </c>
      <c r="N383" s="46">
        <v>2630</v>
      </c>
      <c r="O383" s="46">
        <v>3090</v>
      </c>
      <c r="P383" s="44">
        <v>2</v>
      </c>
      <c r="Q383" s="45">
        <v>6.5</v>
      </c>
      <c r="R383" s="46">
        <v>3250</v>
      </c>
    </row>
    <row r="384" spans="1:18" x14ac:dyDescent="0.25">
      <c r="A384" s="53" t="s">
        <v>206</v>
      </c>
      <c r="B384" s="43">
        <v>323</v>
      </c>
      <c r="C384" s="44">
        <v>0</v>
      </c>
      <c r="D384" s="45">
        <v>0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4">
        <v>0</v>
      </c>
      <c r="Q384" s="45">
        <v>0</v>
      </c>
      <c r="R384" s="46">
        <v>0</v>
      </c>
    </row>
    <row r="385" spans="1:18" x14ac:dyDescent="0.25">
      <c r="A385" s="53" t="s">
        <v>308</v>
      </c>
      <c r="B385" s="43">
        <v>324</v>
      </c>
      <c r="C385" s="44">
        <v>0</v>
      </c>
      <c r="D385" s="45">
        <v>0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4">
        <v>0</v>
      </c>
      <c r="Q385" s="45">
        <v>0</v>
      </c>
      <c r="R385" s="46">
        <v>0</v>
      </c>
    </row>
    <row r="386" spans="1:18" ht="31.5" x14ac:dyDescent="0.25">
      <c r="A386" s="42" t="s">
        <v>309</v>
      </c>
      <c r="B386" s="43">
        <v>325</v>
      </c>
      <c r="C386" s="44">
        <v>3576</v>
      </c>
      <c r="D386" s="45">
        <v>25549.599999999999</v>
      </c>
      <c r="E386" s="45">
        <v>21915.5</v>
      </c>
      <c r="F386" s="45">
        <v>25684.799999999999</v>
      </c>
      <c r="G386" s="45">
        <v>25725.1</v>
      </c>
      <c r="H386" s="45">
        <v>28224.6</v>
      </c>
      <c r="I386" s="45">
        <v>27532.799999999999</v>
      </c>
      <c r="J386" s="46">
        <v>7144.74</v>
      </c>
      <c r="K386" s="46">
        <v>6128.5</v>
      </c>
      <c r="L386" s="46">
        <v>7182.55</v>
      </c>
      <c r="M386" s="46">
        <v>7193.82</v>
      </c>
      <c r="N386" s="46">
        <v>7892.79</v>
      </c>
      <c r="O386" s="46">
        <v>7699.33</v>
      </c>
      <c r="P386" s="44">
        <v>9</v>
      </c>
      <c r="Q386" s="45">
        <v>48.3</v>
      </c>
      <c r="R386" s="46">
        <v>5366.67</v>
      </c>
    </row>
    <row r="387" spans="1:18" ht="21" x14ac:dyDescent="0.25">
      <c r="A387" s="54" t="s">
        <v>304</v>
      </c>
      <c r="B387" s="43">
        <v>326</v>
      </c>
      <c r="C387" s="44">
        <v>250</v>
      </c>
      <c r="D387" s="45">
        <v>3322</v>
      </c>
      <c r="E387" s="45">
        <v>2250.1999999999998</v>
      </c>
      <c r="F387" s="45">
        <v>3322.8</v>
      </c>
      <c r="G387" s="45">
        <v>3342.8</v>
      </c>
      <c r="H387" s="45">
        <v>3826.3</v>
      </c>
      <c r="I387" s="45">
        <v>3611.3</v>
      </c>
      <c r="J387" s="46">
        <v>13288</v>
      </c>
      <c r="K387" s="46">
        <v>9000.7999999999993</v>
      </c>
      <c r="L387" s="46">
        <v>13291.2</v>
      </c>
      <c r="M387" s="46">
        <v>13371.2</v>
      </c>
      <c r="N387" s="46">
        <v>15305.2</v>
      </c>
      <c r="O387" s="46">
        <v>14445.2</v>
      </c>
      <c r="P387" s="44">
        <v>0</v>
      </c>
      <c r="Q387" s="45">
        <v>0</v>
      </c>
      <c r="R387" s="46">
        <v>0</v>
      </c>
    </row>
    <row r="388" spans="1:18" x14ac:dyDescent="0.25">
      <c r="A388" s="53" t="s">
        <v>305</v>
      </c>
      <c r="B388" s="43">
        <v>327</v>
      </c>
      <c r="C388" s="44">
        <v>2333</v>
      </c>
      <c r="D388" s="45">
        <v>14857.6</v>
      </c>
      <c r="E388" s="45">
        <v>13152.3</v>
      </c>
      <c r="F388" s="45">
        <v>14974.2</v>
      </c>
      <c r="G388" s="45">
        <v>14993.5</v>
      </c>
      <c r="H388" s="45">
        <v>16299.3</v>
      </c>
      <c r="I388" s="45">
        <v>16012.6</v>
      </c>
      <c r="J388" s="46">
        <v>6368.45</v>
      </c>
      <c r="K388" s="46">
        <v>5637.51</v>
      </c>
      <c r="L388" s="46">
        <v>6418.43</v>
      </c>
      <c r="M388" s="46">
        <v>6426.7</v>
      </c>
      <c r="N388" s="46">
        <v>6986.41</v>
      </c>
      <c r="O388" s="46">
        <v>6863.52</v>
      </c>
      <c r="P388" s="44">
        <v>2</v>
      </c>
      <c r="Q388" s="45">
        <v>17.899999999999999</v>
      </c>
      <c r="R388" s="46">
        <v>8950</v>
      </c>
    </row>
    <row r="389" spans="1:18" x14ac:dyDescent="0.25">
      <c r="A389" s="53" t="s">
        <v>306</v>
      </c>
      <c r="B389" s="43">
        <v>328</v>
      </c>
      <c r="C389" s="44">
        <v>984</v>
      </c>
      <c r="D389" s="45">
        <v>7346.6</v>
      </c>
      <c r="E389" s="45">
        <v>6490.7</v>
      </c>
      <c r="F389" s="45">
        <v>7363.4</v>
      </c>
      <c r="G389" s="45">
        <v>7364.4</v>
      </c>
      <c r="H389" s="45">
        <v>8074.6</v>
      </c>
      <c r="I389" s="45">
        <v>7880.1</v>
      </c>
      <c r="J389" s="46">
        <v>7466.06</v>
      </c>
      <c r="K389" s="46">
        <v>6596.24</v>
      </c>
      <c r="L389" s="46">
        <v>7483.13</v>
      </c>
      <c r="M389" s="46">
        <v>7484.15</v>
      </c>
      <c r="N389" s="46">
        <v>8205.89</v>
      </c>
      <c r="O389" s="46">
        <v>8008.23</v>
      </c>
      <c r="P389" s="44">
        <v>5</v>
      </c>
      <c r="Q389" s="45">
        <v>23.9</v>
      </c>
      <c r="R389" s="46">
        <v>4780</v>
      </c>
    </row>
    <row r="390" spans="1:18" x14ac:dyDescent="0.25">
      <c r="A390" s="53" t="s">
        <v>307</v>
      </c>
      <c r="B390" s="43">
        <v>329</v>
      </c>
      <c r="C390" s="44">
        <v>9</v>
      </c>
      <c r="D390" s="45">
        <v>23.4</v>
      </c>
      <c r="E390" s="45">
        <v>22.3</v>
      </c>
      <c r="F390" s="45">
        <v>24.4</v>
      </c>
      <c r="G390" s="45">
        <v>24.4</v>
      </c>
      <c r="H390" s="45">
        <v>24.4</v>
      </c>
      <c r="I390" s="45">
        <v>28.8</v>
      </c>
      <c r="J390" s="46">
        <v>2600</v>
      </c>
      <c r="K390" s="46">
        <v>2477.7800000000002</v>
      </c>
      <c r="L390" s="46">
        <v>2711.11</v>
      </c>
      <c r="M390" s="46">
        <v>2711.11</v>
      </c>
      <c r="N390" s="46">
        <v>2711.11</v>
      </c>
      <c r="O390" s="46">
        <v>3200</v>
      </c>
      <c r="P390" s="44">
        <v>2</v>
      </c>
      <c r="Q390" s="45">
        <v>6.5</v>
      </c>
      <c r="R390" s="46">
        <v>3250</v>
      </c>
    </row>
    <row r="391" spans="1:18" x14ac:dyDescent="0.25">
      <c r="A391" s="53" t="s">
        <v>310</v>
      </c>
      <c r="B391" s="43">
        <v>330</v>
      </c>
      <c r="C391" s="44">
        <v>0</v>
      </c>
      <c r="D391" s="45">
        <v>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4">
        <v>0</v>
      </c>
      <c r="Q391" s="45">
        <v>0</v>
      </c>
      <c r="R391" s="46">
        <v>0</v>
      </c>
    </row>
    <row r="392" spans="1:18" ht="21" x14ac:dyDescent="0.25">
      <c r="A392" s="53" t="s">
        <v>311</v>
      </c>
      <c r="B392" s="43">
        <v>331</v>
      </c>
      <c r="C392" s="44">
        <v>4</v>
      </c>
      <c r="D392" s="45">
        <v>10.7</v>
      </c>
      <c r="E392" s="45">
        <v>9.9</v>
      </c>
      <c r="F392" s="45">
        <v>12.6</v>
      </c>
      <c r="G392" s="45">
        <v>12.6</v>
      </c>
      <c r="H392" s="45">
        <v>12.6</v>
      </c>
      <c r="I392" s="45">
        <v>13.7</v>
      </c>
      <c r="J392" s="46">
        <v>2675</v>
      </c>
      <c r="K392" s="46">
        <v>2475</v>
      </c>
      <c r="L392" s="46">
        <v>3150</v>
      </c>
      <c r="M392" s="46">
        <v>3150</v>
      </c>
      <c r="N392" s="46">
        <v>3150</v>
      </c>
      <c r="O392" s="46">
        <v>3425</v>
      </c>
      <c r="P392" s="44">
        <v>1</v>
      </c>
      <c r="Q392" s="45">
        <v>2.1</v>
      </c>
      <c r="R392" s="46">
        <v>2093</v>
      </c>
    </row>
    <row r="393" spans="1:18" x14ac:dyDescent="0.25">
      <c r="A393" s="53" t="s">
        <v>74</v>
      </c>
      <c r="B393" s="43">
        <v>332</v>
      </c>
      <c r="C393" s="44">
        <v>280</v>
      </c>
      <c r="D393" s="45">
        <v>1528.4</v>
      </c>
      <c r="E393" s="45">
        <v>1364.9</v>
      </c>
      <c r="F393" s="45">
        <v>1563.2</v>
      </c>
      <c r="G393" s="45">
        <v>1569.2</v>
      </c>
      <c r="H393" s="45">
        <v>1764.7</v>
      </c>
      <c r="I393" s="45">
        <v>1730.8</v>
      </c>
      <c r="J393" s="46">
        <v>5458.57</v>
      </c>
      <c r="K393" s="46">
        <v>4874.6400000000003</v>
      </c>
      <c r="L393" s="46">
        <v>5582.86</v>
      </c>
      <c r="M393" s="46">
        <v>5604.29</v>
      </c>
      <c r="N393" s="46">
        <v>6302.5</v>
      </c>
      <c r="O393" s="46">
        <v>6181.43</v>
      </c>
      <c r="P393" s="44">
        <v>2</v>
      </c>
      <c r="Q393" s="45">
        <v>25.7</v>
      </c>
      <c r="R393" s="46">
        <v>12850</v>
      </c>
    </row>
    <row r="394" spans="1:18" ht="31.5" x14ac:dyDescent="0.25">
      <c r="A394" s="42" t="s">
        <v>312</v>
      </c>
      <c r="B394" s="43">
        <v>333</v>
      </c>
      <c r="C394" s="44">
        <v>3026</v>
      </c>
      <c r="D394" s="45">
        <v>63006.2</v>
      </c>
      <c r="E394" s="45">
        <v>47210.1</v>
      </c>
      <c r="F394" s="45">
        <v>63040.4</v>
      </c>
      <c r="G394" s="45">
        <v>63098.2</v>
      </c>
      <c r="H394" s="45">
        <v>63135.3</v>
      </c>
      <c r="I394" s="45">
        <v>50238.1</v>
      </c>
      <c r="J394" s="46">
        <v>20821.61</v>
      </c>
      <c r="K394" s="46">
        <v>15601.49</v>
      </c>
      <c r="L394" s="46">
        <v>20832.91</v>
      </c>
      <c r="M394" s="46">
        <v>20852.02</v>
      </c>
      <c r="N394" s="46">
        <v>20864.28</v>
      </c>
      <c r="O394" s="46">
        <v>16602.150000000001</v>
      </c>
      <c r="P394" s="44">
        <v>1</v>
      </c>
      <c r="Q394" s="45">
        <v>2.5</v>
      </c>
      <c r="R394" s="46">
        <v>2500</v>
      </c>
    </row>
    <row r="395" spans="1:18" ht="21" x14ac:dyDescent="0.25">
      <c r="A395" s="54" t="s">
        <v>304</v>
      </c>
      <c r="B395" s="43">
        <v>334</v>
      </c>
      <c r="C395" s="44">
        <v>2949</v>
      </c>
      <c r="D395" s="45">
        <v>62726.7</v>
      </c>
      <c r="E395" s="45">
        <v>46982.8</v>
      </c>
      <c r="F395" s="45">
        <v>62730.8</v>
      </c>
      <c r="G395" s="45">
        <v>62785.4</v>
      </c>
      <c r="H395" s="45">
        <v>62813</v>
      </c>
      <c r="I395" s="45">
        <v>49898.3</v>
      </c>
      <c r="J395" s="46">
        <v>21270.5</v>
      </c>
      <c r="K395" s="46">
        <v>15931.77</v>
      </c>
      <c r="L395" s="46">
        <v>21271.89</v>
      </c>
      <c r="M395" s="46">
        <v>21290.400000000001</v>
      </c>
      <c r="N395" s="46">
        <v>21299.759999999998</v>
      </c>
      <c r="O395" s="46">
        <v>16920.41</v>
      </c>
      <c r="P395" s="44">
        <v>0</v>
      </c>
      <c r="Q395" s="45">
        <v>0</v>
      </c>
      <c r="R395" s="46">
        <v>0</v>
      </c>
    </row>
    <row r="396" spans="1:18" x14ac:dyDescent="0.25">
      <c r="A396" s="53" t="s">
        <v>305</v>
      </c>
      <c r="B396" s="43">
        <v>335</v>
      </c>
      <c r="C396" s="44">
        <v>47</v>
      </c>
      <c r="D396" s="45">
        <v>155</v>
      </c>
      <c r="E396" s="45">
        <v>125.3</v>
      </c>
      <c r="F396" s="45">
        <v>173.1</v>
      </c>
      <c r="G396" s="45">
        <v>174.6</v>
      </c>
      <c r="H396" s="45">
        <v>174.6</v>
      </c>
      <c r="I396" s="45">
        <v>188.6</v>
      </c>
      <c r="J396" s="46">
        <v>3297.87</v>
      </c>
      <c r="K396" s="46">
        <v>2665.96</v>
      </c>
      <c r="L396" s="46">
        <v>3682.98</v>
      </c>
      <c r="M396" s="46">
        <v>3714.89</v>
      </c>
      <c r="N396" s="46">
        <v>3714.89</v>
      </c>
      <c r="O396" s="46">
        <v>4012.77</v>
      </c>
      <c r="P396" s="44">
        <v>0</v>
      </c>
      <c r="Q396" s="45">
        <v>0</v>
      </c>
      <c r="R396" s="46">
        <v>0</v>
      </c>
    </row>
    <row r="397" spans="1:18" x14ac:dyDescent="0.25">
      <c r="A397" s="53" t="s">
        <v>306</v>
      </c>
      <c r="B397" s="43">
        <v>336</v>
      </c>
      <c r="C397" s="44">
        <v>29</v>
      </c>
      <c r="D397" s="45">
        <v>124.3</v>
      </c>
      <c r="E397" s="45">
        <v>101.8</v>
      </c>
      <c r="F397" s="45">
        <v>134.6</v>
      </c>
      <c r="G397" s="45">
        <v>136.30000000000001</v>
      </c>
      <c r="H397" s="45">
        <v>145.80000000000001</v>
      </c>
      <c r="I397" s="45">
        <v>149.1</v>
      </c>
      <c r="J397" s="46">
        <v>4286.21</v>
      </c>
      <c r="K397" s="46">
        <v>3510.34</v>
      </c>
      <c r="L397" s="46">
        <v>4641.38</v>
      </c>
      <c r="M397" s="46">
        <v>4700</v>
      </c>
      <c r="N397" s="46">
        <v>5027.59</v>
      </c>
      <c r="O397" s="46">
        <v>5141.38</v>
      </c>
      <c r="P397" s="44">
        <v>1</v>
      </c>
      <c r="Q397" s="45">
        <v>2.5</v>
      </c>
      <c r="R397" s="46">
        <v>2500</v>
      </c>
    </row>
    <row r="398" spans="1:18" x14ac:dyDescent="0.25">
      <c r="A398" s="53" t="s">
        <v>307</v>
      </c>
      <c r="B398" s="43">
        <v>337</v>
      </c>
      <c r="C398" s="44">
        <v>1</v>
      </c>
      <c r="D398" s="45">
        <v>0.2</v>
      </c>
      <c r="E398" s="45">
        <v>0.2</v>
      </c>
      <c r="F398" s="45">
        <v>1.9</v>
      </c>
      <c r="G398" s="45">
        <v>1.9</v>
      </c>
      <c r="H398" s="45">
        <v>1.9</v>
      </c>
      <c r="I398" s="45">
        <v>2.1</v>
      </c>
      <c r="J398" s="46">
        <v>200</v>
      </c>
      <c r="K398" s="46">
        <v>200</v>
      </c>
      <c r="L398" s="46">
        <v>1900</v>
      </c>
      <c r="M398" s="46">
        <v>1900</v>
      </c>
      <c r="N398" s="46">
        <v>1900</v>
      </c>
      <c r="O398" s="46">
        <v>2093</v>
      </c>
      <c r="P398" s="44">
        <v>0</v>
      </c>
      <c r="Q398" s="45">
        <v>0</v>
      </c>
      <c r="R398" s="46">
        <v>0</v>
      </c>
    </row>
    <row r="399" spans="1:18" x14ac:dyDescent="0.25">
      <c r="A399" s="53" t="s">
        <v>206</v>
      </c>
      <c r="B399" s="43">
        <v>338</v>
      </c>
      <c r="C399" s="44">
        <v>0</v>
      </c>
      <c r="D399" s="45">
        <v>0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4">
        <v>0</v>
      </c>
      <c r="Q399" s="45">
        <v>0</v>
      </c>
      <c r="R399" s="46">
        <v>0</v>
      </c>
    </row>
    <row r="400" spans="1:18" ht="31.5" x14ac:dyDescent="0.25">
      <c r="A400" s="53" t="s">
        <v>313</v>
      </c>
      <c r="B400" s="43">
        <v>339</v>
      </c>
      <c r="C400" s="44">
        <v>72</v>
      </c>
      <c r="D400" s="45">
        <v>1791.3</v>
      </c>
      <c r="E400" s="45">
        <v>1214.9000000000001</v>
      </c>
      <c r="F400" s="45">
        <v>1791.9</v>
      </c>
      <c r="G400" s="45">
        <v>1800.6</v>
      </c>
      <c r="H400" s="45">
        <v>1812.2</v>
      </c>
      <c r="I400" s="45">
        <v>1346.7</v>
      </c>
      <c r="J400" s="46">
        <v>24879.17</v>
      </c>
      <c r="K400" s="46">
        <v>16873.61</v>
      </c>
      <c r="L400" s="46">
        <v>24887.5</v>
      </c>
      <c r="M400" s="46">
        <v>25008.33</v>
      </c>
      <c r="N400" s="46">
        <v>25169.439999999999</v>
      </c>
      <c r="O400" s="46">
        <v>18704.169999999998</v>
      </c>
      <c r="P400" s="44">
        <v>0</v>
      </c>
      <c r="Q400" s="45">
        <v>0</v>
      </c>
      <c r="R400" s="46">
        <v>0</v>
      </c>
    </row>
    <row r="401" spans="1:18" x14ac:dyDescent="0.25">
      <c r="A401" s="53" t="s">
        <v>314</v>
      </c>
      <c r="B401" s="43">
        <v>340</v>
      </c>
      <c r="C401" s="44">
        <v>1380</v>
      </c>
      <c r="D401" s="45">
        <v>34142.699999999997</v>
      </c>
      <c r="E401" s="45">
        <v>24264</v>
      </c>
      <c r="F401" s="45">
        <v>34147.5</v>
      </c>
      <c r="G401" s="45">
        <v>34189.1</v>
      </c>
      <c r="H401" s="45">
        <v>34189.1</v>
      </c>
      <c r="I401" s="45">
        <v>25760.9</v>
      </c>
      <c r="J401" s="46">
        <v>24741.09</v>
      </c>
      <c r="K401" s="46">
        <v>17582.61</v>
      </c>
      <c r="L401" s="46">
        <v>24744.57</v>
      </c>
      <c r="M401" s="46">
        <v>24774.71</v>
      </c>
      <c r="N401" s="46">
        <v>24774.71</v>
      </c>
      <c r="O401" s="46">
        <v>18667.32</v>
      </c>
      <c r="P401" s="44">
        <v>0</v>
      </c>
      <c r="Q401" s="45">
        <v>0</v>
      </c>
      <c r="R401" s="46">
        <v>0</v>
      </c>
    </row>
    <row r="402" spans="1:18" x14ac:dyDescent="0.25">
      <c r="A402" s="53" t="s">
        <v>315</v>
      </c>
      <c r="B402" s="43">
        <v>341</v>
      </c>
      <c r="C402" s="44">
        <v>1574</v>
      </c>
      <c r="D402" s="45">
        <v>27072.2</v>
      </c>
      <c r="E402" s="45">
        <v>21731.200000000001</v>
      </c>
      <c r="F402" s="45">
        <v>27101</v>
      </c>
      <c r="G402" s="45">
        <v>27108.5</v>
      </c>
      <c r="H402" s="45">
        <v>27134</v>
      </c>
      <c r="I402" s="45">
        <v>23130.5</v>
      </c>
      <c r="J402" s="46">
        <v>17199.62</v>
      </c>
      <c r="K402" s="46">
        <v>13806.35</v>
      </c>
      <c r="L402" s="46">
        <v>17217.919999999998</v>
      </c>
      <c r="M402" s="46">
        <v>17222.68</v>
      </c>
      <c r="N402" s="46">
        <v>17238.88</v>
      </c>
      <c r="O402" s="46">
        <v>14695.36</v>
      </c>
      <c r="P402" s="44">
        <v>1</v>
      </c>
      <c r="Q402" s="45">
        <v>2.5</v>
      </c>
      <c r="R402" s="46">
        <v>2500</v>
      </c>
    </row>
    <row r="403" spans="1:18" x14ac:dyDescent="0.25">
      <c r="A403" s="53" t="s">
        <v>206</v>
      </c>
      <c r="B403" s="43">
        <v>342</v>
      </c>
      <c r="C403" s="44">
        <v>0</v>
      </c>
      <c r="D403" s="45">
        <v>0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4">
        <v>0</v>
      </c>
      <c r="Q403" s="45">
        <v>0</v>
      </c>
      <c r="R403" s="46">
        <v>0</v>
      </c>
    </row>
    <row r="404" spans="1:18" ht="21" x14ac:dyDescent="0.25">
      <c r="A404" s="42" t="s">
        <v>316</v>
      </c>
      <c r="B404" s="43">
        <v>343</v>
      </c>
      <c r="C404" s="44">
        <v>33</v>
      </c>
      <c r="D404" s="45">
        <v>409.1</v>
      </c>
      <c r="E404" s="45">
        <v>349.2</v>
      </c>
      <c r="F404" s="45">
        <v>411.1</v>
      </c>
      <c r="G404" s="45">
        <v>411.1</v>
      </c>
      <c r="H404" s="45">
        <v>423.8</v>
      </c>
      <c r="I404" s="45">
        <v>382.9</v>
      </c>
      <c r="J404" s="46">
        <v>12396.97</v>
      </c>
      <c r="K404" s="46">
        <v>10581.82</v>
      </c>
      <c r="L404" s="46">
        <v>12457.58</v>
      </c>
      <c r="M404" s="46">
        <v>12457.58</v>
      </c>
      <c r="N404" s="46">
        <v>12842.42</v>
      </c>
      <c r="O404" s="46">
        <v>11603.03</v>
      </c>
      <c r="P404" s="44">
        <v>0</v>
      </c>
      <c r="Q404" s="45">
        <v>0</v>
      </c>
      <c r="R404" s="46">
        <v>0</v>
      </c>
    </row>
    <row r="405" spans="1:18" ht="21" x14ac:dyDescent="0.25">
      <c r="A405" s="54" t="s">
        <v>304</v>
      </c>
      <c r="B405" s="43">
        <v>344</v>
      </c>
      <c r="C405" s="44">
        <v>15</v>
      </c>
      <c r="D405" s="45">
        <v>177.6</v>
      </c>
      <c r="E405" s="45">
        <v>150.5</v>
      </c>
      <c r="F405" s="45">
        <v>179.6</v>
      </c>
      <c r="G405" s="45">
        <v>179.6</v>
      </c>
      <c r="H405" s="45">
        <v>191.2</v>
      </c>
      <c r="I405" s="45">
        <v>173</v>
      </c>
      <c r="J405" s="46">
        <v>11840</v>
      </c>
      <c r="K405" s="46">
        <v>10033.33</v>
      </c>
      <c r="L405" s="46">
        <v>11973.33</v>
      </c>
      <c r="M405" s="46">
        <v>11973.33</v>
      </c>
      <c r="N405" s="46">
        <v>12746.67</v>
      </c>
      <c r="O405" s="46">
        <v>11533.33</v>
      </c>
      <c r="P405" s="44">
        <v>0</v>
      </c>
      <c r="Q405" s="45">
        <v>0</v>
      </c>
      <c r="R405" s="46">
        <v>0</v>
      </c>
    </row>
    <row r="406" spans="1:18" x14ac:dyDescent="0.25">
      <c r="A406" s="53" t="s">
        <v>305</v>
      </c>
      <c r="B406" s="43">
        <v>345</v>
      </c>
      <c r="C406" s="44">
        <v>13</v>
      </c>
      <c r="D406" s="45">
        <v>171.1</v>
      </c>
      <c r="E406" s="45">
        <v>143.1</v>
      </c>
      <c r="F406" s="45">
        <v>171.1</v>
      </c>
      <c r="G406" s="45">
        <v>171.1</v>
      </c>
      <c r="H406" s="45">
        <v>172.2</v>
      </c>
      <c r="I406" s="45">
        <v>151.5</v>
      </c>
      <c r="J406" s="46">
        <v>13161.54</v>
      </c>
      <c r="K406" s="46">
        <v>11007.69</v>
      </c>
      <c r="L406" s="46">
        <v>13161.54</v>
      </c>
      <c r="M406" s="46">
        <v>13161.54</v>
      </c>
      <c r="N406" s="46">
        <v>13246.15</v>
      </c>
      <c r="O406" s="46">
        <v>11653.85</v>
      </c>
      <c r="P406" s="44">
        <v>0</v>
      </c>
      <c r="Q406" s="45">
        <v>0</v>
      </c>
      <c r="R406" s="46">
        <v>0</v>
      </c>
    </row>
    <row r="407" spans="1:18" x14ac:dyDescent="0.25">
      <c r="A407" s="53" t="s">
        <v>306</v>
      </c>
      <c r="B407" s="43">
        <v>346</v>
      </c>
      <c r="C407" s="44">
        <v>5</v>
      </c>
      <c r="D407" s="45">
        <v>60.4</v>
      </c>
      <c r="E407" s="45">
        <v>55.6</v>
      </c>
      <c r="F407" s="45">
        <v>60.4</v>
      </c>
      <c r="G407" s="45">
        <v>60.4</v>
      </c>
      <c r="H407" s="45">
        <v>60.4</v>
      </c>
      <c r="I407" s="45">
        <v>58.4</v>
      </c>
      <c r="J407" s="46">
        <v>12080</v>
      </c>
      <c r="K407" s="46">
        <v>11120</v>
      </c>
      <c r="L407" s="46">
        <v>12080</v>
      </c>
      <c r="M407" s="46">
        <v>12080</v>
      </c>
      <c r="N407" s="46">
        <v>12080</v>
      </c>
      <c r="O407" s="46">
        <v>11680</v>
      </c>
      <c r="P407" s="44">
        <v>0</v>
      </c>
      <c r="Q407" s="45">
        <v>0</v>
      </c>
      <c r="R407" s="46">
        <v>0</v>
      </c>
    </row>
    <row r="408" spans="1:18" x14ac:dyDescent="0.25">
      <c r="A408" s="53" t="s">
        <v>307</v>
      </c>
      <c r="B408" s="43">
        <v>347</v>
      </c>
      <c r="C408" s="44">
        <v>0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4">
        <v>0</v>
      </c>
      <c r="Q408" s="45">
        <v>0</v>
      </c>
      <c r="R408" s="46">
        <v>0</v>
      </c>
    </row>
    <row r="409" spans="1:18" ht="21" x14ac:dyDescent="0.25">
      <c r="A409" s="42" t="s">
        <v>317</v>
      </c>
      <c r="B409" s="43">
        <v>348</v>
      </c>
      <c r="C409" s="44">
        <v>15</v>
      </c>
      <c r="D409" s="45">
        <v>66.3</v>
      </c>
      <c r="E409" s="45">
        <v>60.7</v>
      </c>
      <c r="F409" s="45">
        <v>66.3</v>
      </c>
      <c r="G409" s="45">
        <v>66.3</v>
      </c>
      <c r="H409" s="45">
        <v>66.3</v>
      </c>
      <c r="I409" s="45">
        <v>69.099999999999994</v>
      </c>
      <c r="J409" s="46">
        <v>4420</v>
      </c>
      <c r="K409" s="46">
        <v>4046.67</v>
      </c>
      <c r="L409" s="46">
        <v>4420</v>
      </c>
      <c r="M409" s="46">
        <v>4420</v>
      </c>
      <c r="N409" s="46">
        <v>4420</v>
      </c>
      <c r="O409" s="46">
        <v>4606.67</v>
      </c>
      <c r="P409" s="44">
        <v>0</v>
      </c>
      <c r="Q409" s="45">
        <v>0</v>
      </c>
      <c r="R409" s="46">
        <v>0</v>
      </c>
    </row>
    <row r="410" spans="1:18" ht="21" x14ac:dyDescent="0.25">
      <c r="A410" s="54" t="s">
        <v>304</v>
      </c>
      <c r="B410" s="43">
        <v>349</v>
      </c>
      <c r="C410" s="44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4">
        <v>0</v>
      </c>
      <c r="Q410" s="45">
        <v>0</v>
      </c>
      <c r="R410" s="46">
        <v>0</v>
      </c>
    </row>
    <row r="411" spans="1:18" x14ac:dyDescent="0.25">
      <c r="A411" s="53" t="s">
        <v>305</v>
      </c>
      <c r="B411" s="43">
        <v>350</v>
      </c>
      <c r="C411" s="44">
        <v>3</v>
      </c>
      <c r="D411" s="45">
        <v>12.5</v>
      </c>
      <c r="E411" s="45">
        <v>10.4</v>
      </c>
      <c r="F411" s="45">
        <v>12.5</v>
      </c>
      <c r="G411" s="45">
        <v>12.5</v>
      </c>
      <c r="H411" s="45">
        <v>12.5</v>
      </c>
      <c r="I411" s="45">
        <v>12.8</v>
      </c>
      <c r="J411" s="46">
        <v>4166.67</v>
      </c>
      <c r="K411" s="46">
        <v>3466.67</v>
      </c>
      <c r="L411" s="46">
        <v>4166.67</v>
      </c>
      <c r="M411" s="46">
        <v>4166.67</v>
      </c>
      <c r="N411" s="46">
        <v>4166.67</v>
      </c>
      <c r="O411" s="46">
        <v>4266.67</v>
      </c>
      <c r="P411" s="44">
        <v>0</v>
      </c>
      <c r="Q411" s="45">
        <v>0</v>
      </c>
      <c r="R411" s="46">
        <v>0</v>
      </c>
    </row>
    <row r="412" spans="1:18" x14ac:dyDescent="0.25">
      <c r="A412" s="53" t="s">
        <v>306</v>
      </c>
      <c r="B412" s="43">
        <v>351</v>
      </c>
      <c r="C412" s="44">
        <v>12</v>
      </c>
      <c r="D412" s="45">
        <v>53.8</v>
      </c>
      <c r="E412" s="45">
        <v>50.3</v>
      </c>
      <c r="F412" s="45">
        <v>53.8</v>
      </c>
      <c r="G412" s="45">
        <v>53.8</v>
      </c>
      <c r="H412" s="45">
        <v>53.8</v>
      </c>
      <c r="I412" s="45">
        <v>56.3</v>
      </c>
      <c r="J412" s="46">
        <v>4483.33</v>
      </c>
      <c r="K412" s="46">
        <v>4191.67</v>
      </c>
      <c r="L412" s="46">
        <v>4483.33</v>
      </c>
      <c r="M412" s="46">
        <v>4483.33</v>
      </c>
      <c r="N412" s="46">
        <v>4483.33</v>
      </c>
      <c r="O412" s="46">
        <v>4691.67</v>
      </c>
      <c r="P412" s="44">
        <v>0</v>
      </c>
      <c r="Q412" s="45">
        <v>0</v>
      </c>
      <c r="R412" s="46">
        <v>0</v>
      </c>
    </row>
    <row r="413" spans="1:18" x14ac:dyDescent="0.25">
      <c r="A413" s="53" t="s">
        <v>307</v>
      </c>
      <c r="B413" s="43">
        <v>352</v>
      </c>
      <c r="C413" s="44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4">
        <v>0</v>
      </c>
      <c r="Q413" s="45">
        <v>0</v>
      </c>
      <c r="R413" s="46">
        <v>0</v>
      </c>
    </row>
    <row r="414" spans="1:18" x14ac:dyDescent="0.25">
      <c r="A414" s="53" t="s">
        <v>310</v>
      </c>
      <c r="B414" s="43">
        <v>353</v>
      </c>
      <c r="C414" s="44">
        <v>0</v>
      </c>
      <c r="D414" s="45">
        <v>0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4">
        <v>0</v>
      </c>
      <c r="Q414" s="45">
        <v>0</v>
      </c>
      <c r="R414" s="46">
        <v>0</v>
      </c>
    </row>
    <row r="415" spans="1:18" ht="21" x14ac:dyDescent="0.25">
      <c r="A415" s="42" t="s">
        <v>318</v>
      </c>
      <c r="B415" s="43">
        <v>354</v>
      </c>
      <c r="C415" s="44">
        <v>0</v>
      </c>
      <c r="D415" s="45">
        <v>0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4">
        <v>0</v>
      </c>
      <c r="Q415" s="45">
        <v>0</v>
      </c>
      <c r="R415" s="46">
        <v>0</v>
      </c>
    </row>
    <row r="416" spans="1:18" ht="21" x14ac:dyDescent="0.25">
      <c r="A416" s="54" t="s">
        <v>304</v>
      </c>
      <c r="B416" s="43">
        <v>355</v>
      </c>
      <c r="C416" s="44">
        <v>0</v>
      </c>
      <c r="D416" s="45">
        <v>0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4">
        <v>0</v>
      </c>
      <c r="Q416" s="45">
        <v>0</v>
      </c>
      <c r="R416" s="46">
        <v>0</v>
      </c>
    </row>
    <row r="417" spans="1:18" x14ac:dyDescent="0.25">
      <c r="A417" s="53" t="s">
        <v>305</v>
      </c>
      <c r="B417" s="43">
        <v>356</v>
      </c>
      <c r="C417" s="44">
        <v>0</v>
      </c>
      <c r="D417" s="45">
        <v>0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4">
        <v>0</v>
      </c>
      <c r="Q417" s="45">
        <v>0</v>
      </c>
      <c r="R417" s="46">
        <v>0</v>
      </c>
    </row>
    <row r="418" spans="1:18" x14ac:dyDescent="0.25">
      <c r="A418" s="53" t="s">
        <v>306</v>
      </c>
      <c r="B418" s="43">
        <v>357</v>
      </c>
      <c r="C418" s="44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4">
        <v>0</v>
      </c>
      <c r="Q418" s="45">
        <v>0</v>
      </c>
      <c r="R418" s="46">
        <v>0</v>
      </c>
    </row>
    <row r="419" spans="1:18" x14ac:dyDescent="0.25">
      <c r="A419" s="53" t="s">
        <v>307</v>
      </c>
      <c r="B419" s="43">
        <v>358</v>
      </c>
      <c r="C419" s="44">
        <v>0</v>
      </c>
      <c r="D419" s="45">
        <v>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4">
        <v>0</v>
      </c>
      <c r="Q419" s="45">
        <v>0</v>
      </c>
      <c r="R419" s="46">
        <v>0</v>
      </c>
    </row>
    <row r="420" spans="1:18" ht="73.5" x14ac:dyDescent="0.25">
      <c r="A420" s="42" t="s">
        <v>319</v>
      </c>
      <c r="B420" s="43">
        <v>359</v>
      </c>
      <c r="C420" s="44">
        <v>66</v>
      </c>
      <c r="D420" s="45">
        <v>653.29999999999995</v>
      </c>
      <c r="E420" s="45">
        <v>551.79999999999995</v>
      </c>
      <c r="F420" s="45">
        <v>655</v>
      </c>
      <c r="G420" s="45">
        <v>662.8</v>
      </c>
      <c r="H420" s="45">
        <v>751.6</v>
      </c>
      <c r="I420" s="45">
        <v>738.2</v>
      </c>
      <c r="J420" s="46">
        <v>9898.48</v>
      </c>
      <c r="K420" s="46">
        <v>8360.61</v>
      </c>
      <c r="L420" s="46">
        <v>9924.24</v>
      </c>
      <c r="M420" s="46">
        <v>10042.42</v>
      </c>
      <c r="N420" s="46">
        <v>11387.88</v>
      </c>
      <c r="O420" s="46">
        <v>11184.85</v>
      </c>
      <c r="P420" s="44">
        <v>0</v>
      </c>
      <c r="Q420" s="45">
        <v>0</v>
      </c>
      <c r="R420" s="46">
        <v>0</v>
      </c>
    </row>
    <row r="421" spans="1:18" ht="21" x14ac:dyDescent="0.25">
      <c r="A421" s="54" t="s">
        <v>304</v>
      </c>
      <c r="B421" s="43">
        <v>360</v>
      </c>
      <c r="C421" s="44">
        <v>12</v>
      </c>
      <c r="D421" s="45">
        <v>115.7</v>
      </c>
      <c r="E421" s="45">
        <v>85.5</v>
      </c>
      <c r="F421" s="45">
        <v>116.5</v>
      </c>
      <c r="G421" s="45">
        <v>124.3</v>
      </c>
      <c r="H421" s="45">
        <v>133.5</v>
      </c>
      <c r="I421" s="45">
        <v>144.5</v>
      </c>
      <c r="J421" s="46">
        <v>9641.67</v>
      </c>
      <c r="K421" s="46">
        <v>7125</v>
      </c>
      <c r="L421" s="46">
        <v>9708.33</v>
      </c>
      <c r="M421" s="46">
        <v>10358.33</v>
      </c>
      <c r="N421" s="46">
        <v>11125</v>
      </c>
      <c r="O421" s="46">
        <v>12041.67</v>
      </c>
      <c r="P421" s="44">
        <v>0</v>
      </c>
      <c r="Q421" s="45">
        <v>0</v>
      </c>
      <c r="R421" s="46">
        <v>0</v>
      </c>
    </row>
    <row r="422" spans="1:18" x14ac:dyDescent="0.25">
      <c r="A422" s="53" t="s">
        <v>305</v>
      </c>
      <c r="B422" s="43">
        <v>361</v>
      </c>
      <c r="C422" s="44">
        <v>21</v>
      </c>
      <c r="D422" s="45">
        <v>208.3</v>
      </c>
      <c r="E422" s="45">
        <v>177.9</v>
      </c>
      <c r="F422" s="45">
        <v>209.2</v>
      </c>
      <c r="G422" s="45">
        <v>209.2</v>
      </c>
      <c r="H422" s="45">
        <v>245.5</v>
      </c>
      <c r="I422" s="45">
        <v>236.7</v>
      </c>
      <c r="J422" s="46">
        <v>9919.0499999999993</v>
      </c>
      <c r="K422" s="46">
        <v>8471.43</v>
      </c>
      <c r="L422" s="46">
        <v>9961.9</v>
      </c>
      <c r="M422" s="46">
        <v>9961.9</v>
      </c>
      <c r="N422" s="46">
        <v>11690.48</v>
      </c>
      <c r="O422" s="46">
        <v>11271.43</v>
      </c>
      <c r="P422" s="44">
        <v>0</v>
      </c>
      <c r="Q422" s="45">
        <v>0</v>
      </c>
      <c r="R422" s="46">
        <v>0</v>
      </c>
    </row>
    <row r="423" spans="1:18" x14ac:dyDescent="0.25">
      <c r="A423" s="53" t="s">
        <v>306</v>
      </c>
      <c r="B423" s="43">
        <v>362</v>
      </c>
      <c r="C423" s="44">
        <v>33</v>
      </c>
      <c r="D423" s="45">
        <v>329.3</v>
      </c>
      <c r="E423" s="45">
        <v>288.39999999999998</v>
      </c>
      <c r="F423" s="45">
        <v>329.3</v>
      </c>
      <c r="G423" s="45">
        <v>329.3</v>
      </c>
      <c r="H423" s="45">
        <v>372.6</v>
      </c>
      <c r="I423" s="45">
        <v>357</v>
      </c>
      <c r="J423" s="46">
        <v>9978.7900000000009</v>
      </c>
      <c r="K423" s="46">
        <v>8739.39</v>
      </c>
      <c r="L423" s="46">
        <v>9978.7900000000009</v>
      </c>
      <c r="M423" s="46">
        <v>9978.7900000000009</v>
      </c>
      <c r="N423" s="46">
        <v>11290.91</v>
      </c>
      <c r="O423" s="46">
        <v>10818.18</v>
      </c>
      <c r="P423" s="44">
        <v>0</v>
      </c>
      <c r="Q423" s="45">
        <v>0</v>
      </c>
      <c r="R423" s="46">
        <v>0</v>
      </c>
    </row>
    <row r="424" spans="1:18" x14ac:dyDescent="0.25">
      <c r="A424" s="53" t="s">
        <v>307</v>
      </c>
      <c r="B424" s="43">
        <v>363</v>
      </c>
      <c r="C424" s="44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4">
        <v>0</v>
      </c>
      <c r="Q424" s="46">
        <v>0</v>
      </c>
      <c r="R424" s="46">
        <v>0</v>
      </c>
    </row>
    <row r="425" spans="1:18" ht="17.25" customHeight="1" x14ac:dyDescent="0.25">
      <c r="A425" s="85" t="s">
        <v>320</v>
      </c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</row>
    <row r="426" spans="1:18" ht="42" x14ac:dyDescent="0.25">
      <c r="A426" s="42" t="s">
        <v>321</v>
      </c>
      <c r="B426" s="43">
        <v>364</v>
      </c>
      <c r="C426" s="44">
        <v>11373</v>
      </c>
      <c r="D426" s="45">
        <v>83913.5</v>
      </c>
      <c r="E426" s="45">
        <v>68576.3</v>
      </c>
      <c r="F426" s="45">
        <v>83940.5</v>
      </c>
      <c r="G426" s="45">
        <v>86243.3</v>
      </c>
      <c r="H426" s="45">
        <v>92340.5</v>
      </c>
      <c r="I426" s="45">
        <v>92615.2</v>
      </c>
      <c r="J426" s="46">
        <v>7378.31</v>
      </c>
      <c r="K426" s="46">
        <v>6029.75</v>
      </c>
      <c r="L426" s="46">
        <v>7380.68</v>
      </c>
      <c r="M426" s="46">
        <v>7583.16</v>
      </c>
      <c r="N426" s="46">
        <v>8119.27</v>
      </c>
      <c r="O426" s="46">
        <v>8143.43</v>
      </c>
      <c r="P426" s="44">
        <v>196</v>
      </c>
      <c r="Q426" s="45">
        <v>1604.7</v>
      </c>
      <c r="R426" s="46">
        <v>8187.24</v>
      </c>
    </row>
    <row r="427" spans="1:18" ht="21" x14ac:dyDescent="0.25">
      <c r="A427" s="42" t="s">
        <v>322</v>
      </c>
      <c r="B427" s="43">
        <v>365</v>
      </c>
      <c r="C427" s="44">
        <v>13233</v>
      </c>
      <c r="D427" s="45">
        <v>130273.2</v>
      </c>
      <c r="E427" s="45">
        <v>101743.1</v>
      </c>
      <c r="F427" s="45">
        <v>130284.4</v>
      </c>
      <c r="G427" s="45">
        <v>135467.6</v>
      </c>
      <c r="H427" s="45">
        <v>142355.79999999999</v>
      </c>
      <c r="I427" s="45">
        <v>133514.9</v>
      </c>
      <c r="J427" s="46">
        <v>9844.57</v>
      </c>
      <c r="K427" s="46">
        <v>7688.59</v>
      </c>
      <c r="L427" s="46">
        <v>9845.42</v>
      </c>
      <c r="M427" s="46">
        <v>10237.1</v>
      </c>
      <c r="N427" s="46">
        <v>10757.64</v>
      </c>
      <c r="O427" s="46">
        <v>10089.540000000001</v>
      </c>
      <c r="P427" s="44">
        <v>258</v>
      </c>
      <c r="Q427" s="45">
        <v>2242.5</v>
      </c>
      <c r="R427" s="46">
        <v>8691.86</v>
      </c>
    </row>
    <row r="428" spans="1:18" ht="52.5" x14ac:dyDescent="0.25">
      <c r="A428" s="42" t="s">
        <v>323</v>
      </c>
      <c r="B428" s="43">
        <v>366</v>
      </c>
      <c r="C428" s="44">
        <v>3702</v>
      </c>
      <c r="D428" s="45">
        <v>61447.9</v>
      </c>
      <c r="E428" s="45">
        <v>44824.7</v>
      </c>
      <c r="F428" s="45">
        <v>61448.3</v>
      </c>
      <c r="G428" s="45">
        <v>64084.3</v>
      </c>
      <c r="H428" s="45">
        <v>64738.1</v>
      </c>
      <c r="I428" s="45">
        <v>55275.4</v>
      </c>
      <c r="J428" s="46">
        <v>16598.57</v>
      </c>
      <c r="K428" s="46">
        <v>12108.24</v>
      </c>
      <c r="L428" s="46">
        <v>16598.68</v>
      </c>
      <c r="M428" s="46">
        <v>17310.72</v>
      </c>
      <c r="N428" s="46">
        <v>17487.330000000002</v>
      </c>
      <c r="O428" s="46">
        <v>14931.23</v>
      </c>
      <c r="P428" s="44">
        <v>40</v>
      </c>
      <c r="Q428" s="45">
        <v>437.1</v>
      </c>
      <c r="R428" s="46">
        <v>10927.5</v>
      </c>
    </row>
    <row r="429" spans="1:18" ht="21" x14ac:dyDescent="0.25">
      <c r="A429" s="54" t="s">
        <v>152</v>
      </c>
      <c r="B429" s="43">
        <v>367</v>
      </c>
      <c r="C429" s="44">
        <v>149</v>
      </c>
      <c r="D429" s="45">
        <v>2507</v>
      </c>
      <c r="E429" s="45">
        <v>1603.2</v>
      </c>
      <c r="F429" s="45">
        <v>2507</v>
      </c>
      <c r="G429" s="45">
        <v>2843.5</v>
      </c>
      <c r="H429" s="45">
        <v>2871.6</v>
      </c>
      <c r="I429" s="45">
        <v>2523.6</v>
      </c>
      <c r="J429" s="46">
        <v>16825.5</v>
      </c>
      <c r="K429" s="46">
        <v>10759.73</v>
      </c>
      <c r="L429" s="46">
        <v>16825.5</v>
      </c>
      <c r="M429" s="46">
        <v>19083.89</v>
      </c>
      <c r="N429" s="46">
        <v>19272.48</v>
      </c>
      <c r="O429" s="46">
        <v>16936.91</v>
      </c>
      <c r="P429" s="44">
        <v>1</v>
      </c>
      <c r="Q429" s="45">
        <v>13.9</v>
      </c>
      <c r="R429" s="46">
        <v>13900</v>
      </c>
    </row>
    <row r="430" spans="1:18" x14ac:dyDescent="0.25">
      <c r="A430" s="53" t="s">
        <v>93</v>
      </c>
      <c r="B430" s="43">
        <v>368</v>
      </c>
      <c r="C430" s="44">
        <v>1525</v>
      </c>
      <c r="D430" s="45">
        <v>30840.7</v>
      </c>
      <c r="E430" s="45">
        <v>21734.1</v>
      </c>
      <c r="F430" s="45">
        <v>30841</v>
      </c>
      <c r="G430" s="45">
        <v>32155.9</v>
      </c>
      <c r="H430" s="45">
        <v>32310.9</v>
      </c>
      <c r="I430" s="45">
        <v>26212.1</v>
      </c>
      <c r="J430" s="46">
        <v>20223.41</v>
      </c>
      <c r="K430" s="46">
        <v>14251.87</v>
      </c>
      <c r="L430" s="46">
        <v>20223.61</v>
      </c>
      <c r="M430" s="46">
        <v>21085.84</v>
      </c>
      <c r="N430" s="46">
        <v>21187.48</v>
      </c>
      <c r="O430" s="46">
        <v>17188.259999999998</v>
      </c>
      <c r="P430" s="44">
        <v>12</v>
      </c>
      <c r="Q430" s="45">
        <v>156.30000000000001</v>
      </c>
      <c r="R430" s="46">
        <v>13025</v>
      </c>
    </row>
    <row r="431" spans="1:18" x14ac:dyDescent="0.25">
      <c r="A431" s="53" t="s">
        <v>271</v>
      </c>
      <c r="B431" s="43">
        <v>369</v>
      </c>
      <c r="C431" s="44">
        <v>2028</v>
      </c>
      <c r="D431" s="45">
        <v>28100.2</v>
      </c>
      <c r="E431" s="45">
        <v>21487.4</v>
      </c>
      <c r="F431" s="45">
        <v>28100.3</v>
      </c>
      <c r="G431" s="45">
        <v>29084.9</v>
      </c>
      <c r="H431" s="45">
        <v>29555.599999999999</v>
      </c>
      <c r="I431" s="45">
        <v>26539.7</v>
      </c>
      <c r="J431" s="46">
        <v>13856.11</v>
      </c>
      <c r="K431" s="46">
        <v>10595.36</v>
      </c>
      <c r="L431" s="46">
        <v>13856.16</v>
      </c>
      <c r="M431" s="46">
        <v>14341.67</v>
      </c>
      <c r="N431" s="46">
        <v>14573.77</v>
      </c>
      <c r="O431" s="46">
        <v>13086.64</v>
      </c>
      <c r="P431" s="44">
        <v>27</v>
      </c>
      <c r="Q431" s="45">
        <v>266.89999999999998</v>
      </c>
      <c r="R431" s="46">
        <v>9885.19</v>
      </c>
    </row>
    <row r="432" spans="1:18" ht="21" x14ac:dyDescent="0.25">
      <c r="A432" s="42" t="s">
        <v>324</v>
      </c>
      <c r="B432" s="43">
        <v>370</v>
      </c>
      <c r="C432" s="44">
        <v>2314</v>
      </c>
      <c r="D432" s="45">
        <v>44998.2</v>
      </c>
      <c r="E432" s="45">
        <v>32575.3</v>
      </c>
      <c r="F432" s="45">
        <v>44998.2</v>
      </c>
      <c r="G432" s="45">
        <v>46280.800000000003</v>
      </c>
      <c r="H432" s="45">
        <v>46875.7</v>
      </c>
      <c r="I432" s="45">
        <v>38405.1</v>
      </c>
      <c r="J432" s="46">
        <v>19446.07</v>
      </c>
      <c r="K432" s="46">
        <v>14077.48</v>
      </c>
      <c r="L432" s="46">
        <v>19446.07</v>
      </c>
      <c r="M432" s="46">
        <v>20000.349999999999</v>
      </c>
      <c r="N432" s="46">
        <v>20257.43</v>
      </c>
      <c r="O432" s="46">
        <v>16596.849999999999</v>
      </c>
      <c r="P432" s="44">
        <v>1</v>
      </c>
      <c r="Q432" s="45">
        <v>12</v>
      </c>
      <c r="R432" s="46">
        <v>12000</v>
      </c>
    </row>
    <row r="433" spans="1:18" ht="21" x14ac:dyDescent="0.25">
      <c r="A433" s="54" t="s">
        <v>152</v>
      </c>
      <c r="B433" s="43">
        <v>371</v>
      </c>
      <c r="C433" s="44">
        <v>107</v>
      </c>
      <c r="D433" s="45">
        <v>1746.5</v>
      </c>
      <c r="E433" s="45">
        <v>1127.9000000000001</v>
      </c>
      <c r="F433" s="45">
        <v>1746.5</v>
      </c>
      <c r="G433" s="45">
        <v>2042</v>
      </c>
      <c r="H433" s="45">
        <v>2074.6</v>
      </c>
      <c r="I433" s="45">
        <v>1793</v>
      </c>
      <c r="J433" s="46">
        <v>16322.43</v>
      </c>
      <c r="K433" s="46">
        <v>10541.12</v>
      </c>
      <c r="L433" s="46">
        <v>16322.43</v>
      </c>
      <c r="M433" s="46">
        <v>19084.11</v>
      </c>
      <c r="N433" s="46">
        <v>19388.79</v>
      </c>
      <c r="O433" s="46">
        <v>16757.009999999998</v>
      </c>
      <c r="P433" s="44">
        <v>0</v>
      </c>
      <c r="Q433" s="45">
        <v>0</v>
      </c>
      <c r="R433" s="46">
        <v>0</v>
      </c>
    </row>
    <row r="434" spans="1:18" x14ac:dyDescent="0.25">
      <c r="A434" s="53" t="s">
        <v>93</v>
      </c>
      <c r="B434" s="43">
        <v>372</v>
      </c>
      <c r="C434" s="44">
        <v>1030</v>
      </c>
      <c r="D434" s="45">
        <v>23739.8</v>
      </c>
      <c r="E434" s="45">
        <v>16528.900000000001</v>
      </c>
      <c r="F434" s="45">
        <v>23739.8</v>
      </c>
      <c r="G434" s="45">
        <v>24345.1</v>
      </c>
      <c r="H434" s="45">
        <v>24501.9</v>
      </c>
      <c r="I434" s="45">
        <v>18954.5</v>
      </c>
      <c r="J434" s="46">
        <v>23048.35</v>
      </c>
      <c r="K434" s="46">
        <v>16047.48</v>
      </c>
      <c r="L434" s="46">
        <v>23048.35</v>
      </c>
      <c r="M434" s="46">
        <v>23636.02</v>
      </c>
      <c r="N434" s="46">
        <v>23788.25</v>
      </c>
      <c r="O434" s="46">
        <v>18402.43</v>
      </c>
      <c r="P434" s="44">
        <v>0</v>
      </c>
      <c r="Q434" s="45">
        <v>0</v>
      </c>
      <c r="R434" s="46">
        <v>0</v>
      </c>
    </row>
    <row r="435" spans="1:18" x14ac:dyDescent="0.25">
      <c r="A435" s="53" t="s">
        <v>271</v>
      </c>
      <c r="B435" s="43">
        <v>373</v>
      </c>
      <c r="C435" s="44">
        <v>1177</v>
      </c>
      <c r="D435" s="45">
        <v>19511.900000000001</v>
      </c>
      <c r="E435" s="45">
        <v>14918.5</v>
      </c>
      <c r="F435" s="45">
        <v>19511.900000000001</v>
      </c>
      <c r="G435" s="45">
        <v>19893.7</v>
      </c>
      <c r="H435" s="45">
        <v>20299.2</v>
      </c>
      <c r="I435" s="45">
        <v>17657.599999999999</v>
      </c>
      <c r="J435" s="46">
        <v>16577.66</v>
      </c>
      <c r="K435" s="46">
        <v>12675.02</v>
      </c>
      <c r="L435" s="46">
        <v>16577.66</v>
      </c>
      <c r="M435" s="46">
        <v>16902.04</v>
      </c>
      <c r="N435" s="46">
        <v>17246.560000000001</v>
      </c>
      <c r="O435" s="46">
        <v>15002.21</v>
      </c>
      <c r="P435" s="44">
        <v>1</v>
      </c>
      <c r="Q435" s="45">
        <v>12</v>
      </c>
      <c r="R435" s="46">
        <v>12000</v>
      </c>
    </row>
    <row r="436" spans="1:18" ht="31.5" x14ac:dyDescent="0.25">
      <c r="A436" s="42" t="s">
        <v>325</v>
      </c>
      <c r="B436" s="43">
        <v>374</v>
      </c>
      <c r="C436" s="44">
        <v>51</v>
      </c>
      <c r="D436" s="45">
        <v>456.9</v>
      </c>
      <c r="E436" s="45">
        <v>264.60000000000002</v>
      </c>
      <c r="F436" s="45">
        <v>456.9</v>
      </c>
      <c r="G436" s="45">
        <v>671.4</v>
      </c>
      <c r="H436" s="45">
        <v>703.7</v>
      </c>
      <c r="I436" s="45">
        <v>687</v>
      </c>
      <c r="J436" s="46">
        <v>8958.82</v>
      </c>
      <c r="K436" s="46">
        <v>5188.24</v>
      </c>
      <c r="L436" s="46">
        <v>8958.82</v>
      </c>
      <c r="M436" s="46">
        <v>13164.71</v>
      </c>
      <c r="N436" s="46">
        <v>13798.04</v>
      </c>
      <c r="O436" s="46">
        <v>13470.59</v>
      </c>
      <c r="P436" s="44">
        <v>0</v>
      </c>
      <c r="Q436" s="45">
        <v>0</v>
      </c>
      <c r="R436" s="46">
        <v>0</v>
      </c>
    </row>
    <row r="437" spans="1:18" ht="31.5" x14ac:dyDescent="0.25">
      <c r="A437" s="42" t="s">
        <v>326</v>
      </c>
      <c r="B437" s="43">
        <v>375</v>
      </c>
      <c r="C437" s="44">
        <v>130</v>
      </c>
      <c r="D437" s="45">
        <v>969.6</v>
      </c>
      <c r="E437" s="45">
        <v>609.29999999999995</v>
      </c>
      <c r="F437" s="45">
        <v>969.6</v>
      </c>
      <c r="G437" s="45">
        <v>1454.7</v>
      </c>
      <c r="H437" s="45">
        <v>1469.9</v>
      </c>
      <c r="I437" s="45">
        <v>1469.5</v>
      </c>
      <c r="J437" s="46">
        <v>7458.46</v>
      </c>
      <c r="K437" s="46">
        <v>4686.92</v>
      </c>
      <c r="L437" s="46">
        <v>7458.46</v>
      </c>
      <c r="M437" s="46">
        <v>11190</v>
      </c>
      <c r="N437" s="46">
        <v>11306.92</v>
      </c>
      <c r="O437" s="46">
        <v>11303.85</v>
      </c>
      <c r="P437" s="44">
        <v>0</v>
      </c>
      <c r="Q437" s="45">
        <v>0</v>
      </c>
      <c r="R437" s="46">
        <v>0</v>
      </c>
    </row>
    <row r="438" spans="1:18" ht="21" x14ac:dyDescent="0.25">
      <c r="A438" s="42" t="s">
        <v>327</v>
      </c>
      <c r="B438" s="43">
        <v>376</v>
      </c>
      <c r="C438" s="44">
        <v>5042</v>
      </c>
      <c r="D438" s="45">
        <v>39531.9</v>
      </c>
      <c r="E438" s="45">
        <v>33284.199999999997</v>
      </c>
      <c r="F438" s="45">
        <v>39533.599999999999</v>
      </c>
      <c r="G438" s="45">
        <v>42080.800000000003</v>
      </c>
      <c r="H438" s="45">
        <v>47270.7</v>
      </c>
      <c r="I438" s="45">
        <v>46370.8</v>
      </c>
      <c r="J438" s="46">
        <v>7840.52</v>
      </c>
      <c r="K438" s="46">
        <v>6601.39</v>
      </c>
      <c r="L438" s="46">
        <v>7840.86</v>
      </c>
      <c r="M438" s="46">
        <v>8346.0499999999993</v>
      </c>
      <c r="N438" s="46">
        <v>9375.39</v>
      </c>
      <c r="O438" s="46">
        <v>9196.91</v>
      </c>
      <c r="P438" s="44">
        <v>213</v>
      </c>
      <c r="Q438" s="45">
        <v>1778.9</v>
      </c>
      <c r="R438" s="46">
        <v>8351.64</v>
      </c>
    </row>
    <row r="439" spans="1:18" ht="21" x14ac:dyDescent="0.25">
      <c r="A439" s="54" t="s">
        <v>328</v>
      </c>
      <c r="B439" s="43">
        <v>377</v>
      </c>
      <c r="C439" s="44">
        <v>2466</v>
      </c>
      <c r="D439" s="45">
        <v>22730.400000000001</v>
      </c>
      <c r="E439" s="45">
        <v>18961.400000000001</v>
      </c>
      <c r="F439" s="45">
        <v>22730.7</v>
      </c>
      <c r="G439" s="45">
        <v>23462.5</v>
      </c>
      <c r="H439" s="45">
        <v>27251.599999999999</v>
      </c>
      <c r="I439" s="45">
        <v>26207.7</v>
      </c>
      <c r="J439" s="46">
        <v>9217.52</v>
      </c>
      <c r="K439" s="46">
        <v>7689.13</v>
      </c>
      <c r="L439" s="46">
        <v>9217.64</v>
      </c>
      <c r="M439" s="46">
        <v>9514.4</v>
      </c>
      <c r="N439" s="46">
        <v>11050.93</v>
      </c>
      <c r="O439" s="46">
        <v>10627.62</v>
      </c>
      <c r="P439" s="44">
        <v>3</v>
      </c>
      <c r="Q439" s="45">
        <v>14.1</v>
      </c>
      <c r="R439" s="46">
        <v>4700</v>
      </c>
    </row>
    <row r="440" spans="1:18" ht="63" x14ac:dyDescent="0.25">
      <c r="A440" s="42" t="s">
        <v>329</v>
      </c>
      <c r="B440" s="43">
        <v>3771</v>
      </c>
      <c r="C440" s="44">
        <v>8554</v>
      </c>
      <c r="D440" s="45">
        <v>97298</v>
      </c>
      <c r="E440" s="45">
        <v>75183.600000000006</v>
      </c>
      <c r="F440" s="45">
        <v>97299.8</v>
      </c>
      <c r="G440" s="45">
        <v>102440.5</v>
      </c>
      <c r="H440" s="45">
        <v>108229</v>
      </c>
      <c r="I440" s="45">
        <v>98389.2</v>
      </c>
      <c r="J440" s="46">
        <v>11374.56</v>
      </c>
      <c r="K440" s="46">
        <v>8789.2900000000009</v>
      </c>
      <c r="L440" s="46">
        <v>11374.77</v>
      </c>
      <c r="M440" s="46">
        <v>11975.74</v>
      </c>
      <c r="N440" s="46">
        <v>12652.44</v>
      </c>
      <c r="O440" s="46">
        <v>11502.13</v>
      </c>
      <c r="P440" s="44">
        <v>252</v>
      </c>
      <c r="Q440" s="45">
        <v>2204.1</v>
      </c>
      <c r="R440" s="46">
        <v>8746.43</v>
      </c>
    </row>
    <row r="441" spans="1:18" ht="21" x14ac:dyDescent="0.25">
      <c r="A441" s="54" t="s">
        <v>152</v>
      </c>
      <c r="B441" s="43">
        <v>3772</v>
      </c>
      <c r="C441" s="44">
        <v>144</v>
      </c>
      <c r="D441" s="45">
        <v>2399.1999999999998</v>
      </c>
      <c r="E441" s="45">
        <v>1524.8</v>
      </c>
      <c r="F441" s="45">
        <v>2399.1999999999998</v>
      </c>
      <c r="G441" s="45">
        <v>2724.2</v>
      </c>
      <c r="H441" s="45">
        <v>2752.2</v>
      </c>
      <c r="I441" s="45">
        <v>2433</v>
      </c>
      <c r="J441" s="46">
        <v>16661.11</v>
      </c>
      <c r="K441" s="46">
        <v>10588.89</v>
      </c>
      <c r="L441" s="46">
        <v>16661.11</v>
      </c>
      <c r="M441" s="46">
        <v>18918.060000000001</v>
      </c>
      <c r="N441" s="46">
        <v>19112.5</v>
      </c>
      <c r="O441" s="46">
        <v>16895.830000000002</v>
      </c>
      <c r="P441" s="44">
        <v>1</v>
      </c>
      <c r="Q441" s="45">
        <v>13.9</v>
      </c>
      <c r="R441" s="46">
        <v>13900</v>
      </c>
    </row>
    <row r="442" spans="1:18" x14ac:dyDescent="0.25">
      <c r="A442" s="53" t="s">
        <v>93</v>
      </c>
      <c r="B442" s="43">
        <v>3773</v>
      </c>
      <c r="C442" s="44">
        <v>1446</v>
      </c>
      <c r="D442" s="45">
        <v>28992.3</v>
      </c>
      <c r="E442" s="45">
        <v>20346.5</v>
      </c>
      <c r="F442" s="45">
        <v>28992.3</v>
      </c>
      <c r="G442" s="45">
        <v>30308.2</v>
      </c>
      <c r="H442" s="45">
        <v>30443.5</v>
      </c>
      <c r="I442" s="45">
        <v>24700.799999999999</v>
      </c>
      <c r="J442" s="46">
        <v>20050</v>
      </c>
      <c r="K442" s="46">
        <v>14070.89</v>
      </c>
      <c r="L442" s="46">
        <v>20050</v>
      </c>
      <c r="M442" s="46">
        <v>20960.03</v>
      </c>
      <c r="N442" s="46">
        <v>21053.599999999999</v>
      </c>
      <c r="O442" s="46">
        <v>17082.16</v>
      </c>
      <c r="P442" s="44">
        <v>12</v>
      </c>
      <c r="Q442" s="45">
        <v>156.30000000000001</v>
      </c>
      <c r="R442" s="46">
        <v>13025</v>
      </c>
    </row>
    <row r="443" spans="1:18" x14ac:dyDescent="0.25">
      <c r="A443" s="53" t="s">
        <v>271</v>
      </c>
      <c r="B443" s="43">
        <v>3774</v>
      </c>
      <c r="C443" s="44">
        <v>1927</v>
      </c>
      <c r="D443" s="45">
        <v>26582.7</v>
      </c>
      <c r="E443" s="45">
        <v>20232.900000000001</v>
      </c>
      <c r="F443" s="45">
        <v>26582.799999999999</v>
      </c>
      <c r="G443" s="45">
        <v>27536.9</v>
      </c>
      <c r="H443" s="45">
        <v>27972.2</v>
      </c>
      <c r="I443" s="45">
        <v>25095.5</v>
      </c>
      <c r="J443" s="46">
        <v>13794.86</v>
      </c>
      <c r="K443" s="46">
        <v>10499.69</v>
      </c>
      <c r="L443" s="46">
        <v>13794.91</v>
      </c>
      <c r="M443" s="46">
        <v>14290.04</v>
      </c>
      <c r="N443" s="46">
        <v>14515.93</v>
      </c>
      <c r="O443" s="46">
        <v>13023.09</v>
      </c>
      <c r="P443" s="44">
        <v>26</v>
      </c>
      <c r="Q443" s="45">
        <v>255</v>
      </c>
      <c r="R443" s="46">
        <v>9807.69</v>
      </c>
    </row>
    <row r="444" spans="1:18" x14ac:dyDescent="0.25">
      <c r="A444" s="53" t="s">
        <v>330</v>
      </c>
      <c r="B444" s="43">
        <v>3775</v>
      </c>
      <c r="C444" s="44">
        <v>5037</v>
      </c>
      <c r="D444" s="45">
        <v>39323.800000000003</v>
      </c>
      <c r="E444" s="45">
        <v>33079.4</v>
      </c>
      <c r="F444" s="45">
        <v>39325.5</v>
      </c>
      <c r="G444" s="45">
        <v>41871.199999999997</v>
      </c>
      <c r="H444" s="45">
        <v>47061.1</v>
      </c>
      <c r="I444" s="45">
        <v>46159.9</v>
      </c>
      <c r="J444" s="46">
        <v>7806.99</v>
      </c>
      <c r="K444" s="46">
        <v>6567.28</v>
      </c>
      <c r="L444" s="46">
        <v>7807.33</v>
      </c>
      <c r="M444" s="46">
        <v>8312.73</v>
      </c>
      <c r="N444" s="46">
        <v>9343.08</v>
      </c>
      <c r="O444" s="46">
        <v>9164.17</v>
      </c>
      <c r="P444" s="44">
        <v>213</v>
      </c>
      <c r="Q444" s="45">
        <v>1778.9</v>
      </c>
      <c r="R444" s="46">
        <v>8351.64</v>
      </c>
    </row>
    <row r="445" spans="1:18" s="34" customFormat="1" ht="84" x14ac:dyDescent="0.25">
      <c r="A445" s="59" t="s">
        <v>331</v>
      </c>
      <c r="B445" s="67">
        <v>3776</v>
      </c>
      <c r="C445" s="44">
        <v>2418</v>
      </c>
      <c r="D445" s="45">
        <v>10686.3</v>
      </c>
      <c r="E445" s="45">
        <v>7667</v>
      </c>
      <c r="F445" s="45">
        <v>10687.1</v>
      </c>
      <c r="G445" s="45">
        <v>16080.8</v>
      </c>
      <c r="H445" s="45">
        <v>16090.6</v>
      </c>
      <c r="I445" s="45">
        <v>16400</v>
      </c>
      <c r="J445" s="46">
        <v>4419.4799999999996</v>
      </c>
      <c r="K445" s="46">
        <v>3170.8</v>
      </c>
      <c r="L445" s="46">
        <v>4419.8100000000004</v>
      </c>
      <c r="M445" s="46">
        <v>6650.45</v>
      </c>
      <c r="N445" s="46">
        <v>6654.51</v>
      </c>
      <c r="O445" s="46">
        <v>6782.46</v>
      </c>
      <c r="P445" s="44">
        <v>73</v>
      </c>
      <c r="Q445" s="45">
        <v>428.1</v>
      </c>
      <c r="R445" s="46">
        <v>5864.38</v>
      </c>
    </row>
    <row r="446" spans="1:18" s="34" customFormat="1" ht="21" x14ac:dyDescent="0.25">
      <c r="A446" s="54" t="s">
        <v>332</v>
      </c>
      <c r="B446" s="43">
        <v>3777</v>
      </c>
      <c r="C446" s="44">
        <v>69</v>
      </c>
      <c r="D446" s="45">
        <v>606.29999999999995</v>
      </c>
      <c r="E446" s="45">
        <v>373.8</v>
      </c>
      <c r="F446" s="45">
        <v>606.29999999999995</v>
      </c>
      <c r="G446" s="45">
        <v>941.9</v>
      </c>
      <c r="H446" s="45">
        <v>943.2</v>
      </c>
      <c r="I446" s="45">
        <v>947.9</v>
      </c>
      <c r="J446" s="46">
        <v>8786.9599999999991</v>
      </c>
      <c r="K446" s="46">
        <v>5417.39</v>
      </c>
      <c r="L446" s="46">
        <v>8786.9599999999991</v>
      </c>
      <c r="M446" s="46">
        <v>13650.72</v>
      </c>
      <c r="N446" s="46">
        <v>13669.57</v>
      </c>
      <c r="O446" s="46">
        <v>13737.68</v>
      </c>
      <c r="P446" s="44">
        <v>0</v>
      </c>
      <c r="Q446" s="45">
        <v>0</v>
      </c>
      <c r="R446" s="46">
        <v>0</v>
      </c>
    </row>
    <row r="447" spans="1:18" s="34" customFormat="1" ht="10.5" x14ac:dyDescent="0.25">
      <c r="A447" s="53" t="s">
        <v>144</v>
      </c>
      <c r="B447" s="43">
        <v>3778</v>
      </c>
      <c r="C447" s="44">
        <v>337</v>
      </c>
      <c r="D447" s="45">
        <v>2390.4</v>
      </c>
      <c r="E447" s="45">
        <v>1667</v>
      </c>
      <c r="F447" s="45">
        <v>2390.5</v>
      </c>
      <c r="G447" s="45">
        <v>3749</v>
      </c>
      <c r="H447" s="45">
        <v>3749</v>
      </c>
      <c r="I447" s="45">
        <v>3768.4</v>
      </c>
      <c r="J447" s="46">
        <v>7093.18</v>
      </c>
      <c r="K447" s="46">
        <v>4946.59</v>
      </c>
      <c r="L447" s="46">
        <v>7093.47</v>
      </c>
      <c r="M447" s="46">
        <v>11124.63</v>
      </c>
      <c r="N447" s="46">
        <v>11124.63</v>
      </c>
      <c r="O447" s="46">
        <v>11182.2</v>
      </c>
      <c r="P447" s="44">
        <v>8</v>
      </c>
      <c r="Q447" s="45">
        <v>89.1</v>
      </c>
      <c r="R447" s="46">
        <v>11137.5</v>
      </c>
    </row>
    <row r="448" spans="1:18" s="34" customFormat="1" ht="10.5" x14ac:dyDescent="0.25">
      <c r="A448" s="53" t="s">
        <v>94</v>
      </c>
      <c r="B448" s="43">
        <v>3779</v>
      </c>
      <c r="C448" s="44">
        <v>466</v>
      </c>
      <c r="D448" s="45">
        <v>2531.3000000000002</v>
      </c>
      <c r="E448" s="45">
        <v>1887.5</v>
      </c>
      <c r="F448" s="45">
        <v>2531.4</v>
      </c>
      <c r="G448" s="45">
        <v>3540.4</v>
      </c>
      <c r="H448" s="45">
        <v>3540.4</v>
      </c>
      <c r="I448" s="45">
        <v>3579.8</v>
      </c>
      <c r="J448" s="46">
        <v>5431.97</v>
      </c>
      <c r="K448" s="46">
        <v>4050.43</v>
      </c>
      <c r="L448" s="46">
        <v>5432.19</v>
      </c>
      <c r="M448" s="46">
        <v>7597.42</v>
      </c>
      <c r="N448" s="46">
        <v>7597.42</v>
      </c>
      <c r="O448" s="46">
        <v>7681.97</v>
      </c>
      <c r="P448" s="44">
        <v>16</v>
      </c>
      <c r="Q448" s="45">
        <v>121.8</v>
      </c>
      <c r="R448" s="46">
        <v>7612.5</v>
      </c>
    </row>
    <row r="449" spans="1:18" s="34" customFormat="1" ht="10.5" x14ac:dyDescent="0.25">
      <c r="A449" s="53" t="s">
        <v>333</v>
      </c>
      <c r="B449" s="43">
        <v>37710</v>
      </c>
      <c r="C449" s="44">
        <v>1546</v>
      </c>
      <c r="D449" s="45">
        <v>5158.3</v>
      </c>
      <c r="E449" s="45">
        <v>3738.7</v>
      </c>
      <c r="F449" s="45">
        <v>5158.8999999999996</v>
      </c>
      <c r="G449" s="45">
        <v>7849.5</v>
      </c>
      <c r="H449" s="45">
        <v>7858</v>
      </c>
      <c r="I449" s="45">
        <v>8103.9</v>
      </c>
      <c r="J449" s="46">
        <v>3336.55</v>
      </c>
      <c r="K449" s="46">
        <v>2418.31</v>
      </c>
      <c r="L449" s="46">
        <v>3336.93</v>
      </c>
      <c r="M449" s="46">
        <v>5077.3</v>
      </c>
      <c r="N449" s="46">
        <v>5082.79</v>
      </c>
      <c r="O449" s="46">
        <v>5241.8500000000004</v>
      </c>
      <c r="P449" s="44">
        <v>49</v>
      </c>
      <c r="Q449" s="45">
        <v>217.2</v>
      </c>
      <c r="R449" s="46">
        <v>4432.6499999999996</v>
      </c>
    </row>
    <row r="450" spans="1:18" s="34" customFormat="1" ht="10.5" x14ac:dyDescent="0.25">
      <c r="A450" s="42" t="s">
        <v>334</v>
      </c>
      <c r="B450" s="43">
        <v>378</v>
      </c>
      <c r="C450" s="44">
        <v>4489</v>
      </c>
      <c r="D450" s="45">
        <v>29293.4</v>
      </c>
      <c r="E450" s="45">
        <v>23634.2</v>
      </c>
      <c r="F450" s="45">
        <v>29302.5</v>
      </c>
      <c r="G450" s="45">
        <v>29302.5</v>
      </c>
      <c r="H450" s="45">
        <v>30347</v>
      </c>
      <c r="I450" s="45">
        <v>31868.7</v>
      </c>
      <c r="J450" s="46">
        <v>6525.6</v>
      </c>
      <c r="K450" s="46">
        <v>5264.91</v>
      </c>
      <c r="L450" s="46">
        <v>6527.62</v>
      </c>
      <c r="M450" s="46">
        <v>6527.62</v>
      </c>
      <c r="N450" s="46">
        <v>6760.3</v>
      </c>
      <c r="O450" s="46">
        <v>7099.29</v>
      </c>
      <c r="P450" s="44">
        <v>5</v>
      </c>
      <c r="Q450" s="45">
        <v>26.5</v>
      </c>
      <c r="R450" s="46">
        <v>5300</v>
      </c>
    </row>
    <row r="451" spans="1:18" x14ac:dyDescent="0.25">
      <c r="A451" s="42" t="s">
        <v>335</v>
      </c>
      <c r="B451" s="43">
        <v>379</v>
      </c>
      <c r="C451" s="44">
        <v>651</v>
      </c>
      <c r="D451" s="45">
        <v>4029.2</v>
      </c>
      <c r="E451" s="45">
        <v>3189.4</v>
      </c>
      <c r="F451" s="45">
        <v>4035.7</v>
      </c>
      <c r="G451" s="45">
        <v>4057.2</v>
      </c>
      <c r="H451" s="45">
        <v>4154.5</v>
      </c>
      <c r="I451" s="45">
        <v>4363.3</v>
      </c>
      <c r="J451" s="46">
        <v>6189.25</v>
      </c>
      <c r="K451" s="46">
        <v>4899.2299999999996</v>
      </c>
      <c r="L451" s="46">
        <v>6199.23</v>
      </c>
      <c r="M451" s="46">
        <v>6232.26</v>
      </c>
      <c r="N451" s="46">
        <v>6381.72</v>
      </c>
      <c r="O451" s="46">
        <v>6702.46</v>
      </c>
      <c r="P451" s="44">
        <v>8</v>
      </c>
      <c r="Q451" s="45">
        <v>40.5</v>
      </c>
      <c r="R451" s="46">
        <v>5062.5</v>
      </c>
    </row>
    <row r="452" spans="1:18" x14ac:dyDescent="0.25">
      <c r="A452" s="42" t="s">
        <v>336</v>
      </c>
      <c r="B452" s="43">
        <v>380</v>
      </c>
      <c r="C452" s="44">
        <v>3075</v>
      </c>
      <c r="D452" s="45">
        <v>22788.9</v>
      </c>
      <c r="E452" s="45">
        <v>18193</v>
      </c>
      <c r="F452" s="45">
        <v>22808.2</v>
      </c>
      <c r="G452" s="45">
        <v>22901.7</v>
      </c>
      <c r="H452" s="45">
        <v>23540.6</v>
      </c>
      <c r="I452" s="45">
        <v>23630.400000000001</v>
      </c>
      <c r="J452" s="46">
        <v>7411.02</v>
      </c>
      <c r="K452" s="46">
        <v>5916.42</v>
      </c>
      <c r="L452" s="46">
        <v>7417.3</v>
      </c>
      <c r="M452" s="46">
        <v>7447.71</v>
      </c>
      <c r="N452" s="46">
        <v>7655.48</v>
      </c>
      <c r="O452" s="46">
        <v>7684.68</v>
      </c>
      <c r="P452" s="44">
        <v>2</v>
      </c>
      <c r="Q452" s="45">
        <v>10.6</v>
      </c>
      <c r="R452" s="46">
        <v>5300</v>
      </c>
    </row>
    <row r="453" spans="1:18" ht="21" x14ac:dyDescent="0.25">
      <c r="A453" s="42" t="s">
        <v>337</v>
      </c>
      <c r="B453" s="43">
        <v>381</v>
      </c>
      <c r="C453" s="44">
        <v>0</v>
      </c>
      <c r="D453" s="45">
        <v>0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4">
        <v>0</v>
      </c>
      <c r="Q453" s="45">
        <v>0</v>
      </c>
      <c r="R453" s="46">
        <v>0</v>
      </c>
    </row>
    <row r="454" spans="1:18" ht="52.5" x14ac:dyDescent="0.25">
      <c r="A454" s="42" t="s">
        <v>338</v>
      </c>
      <c r="B454" s="43">
        <v>3811</v>
      </c>
      <c r="C454" s="44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4">
        <v>0</v>
      </c>
      <c r="Q454" s="45">
        <v>0</v>
      </c>
      <c r="R454" s="46">
        <v>0</v>
      </c>
    </row>
    <row r="455" spans="1:18" x14ac:dyDescent="0.25">
      <c r="A455" s="42" t="s">
        <v>339</v>
      </c>
      <c r="B455" s="43">
        <v>382</v>
      </c>
      <c r="C455" s="44">
        <v>126</v>
      </c>
      <c r="D455" s="45">
        <v>783.6</v>
      </c>
      <c r="E455" s="45">
        <v>487.7</v>
      </c>
      <c r="F455" s="45">
        <v>783.6</v>
      </c>
      <c r="G455" s="45">
        <v>1371.3</v>
      </c>
      <c r="H455" s="45">
        <v>1374.9</v>
      </c>
      <c r="I455" s="45">
        <v>1378.3</v>
      </c>
      <c r="J455" s="46">
        <v>6219.05</v>
      </c>
      <c r="K455" s="46">
        <v>3870.63</v>
      </c>
      <c r="L455" s="46">
        <v>6219.05</v>
      </c>
      <c r="M455" s="46">
        <v>10883.33</v>
      </c>
      <c r="N455" s="46">
        <v>10911.9</v>
      </c>
      <c r="O455" s="46">
        <v>10938.89</v>
      </c>
      <c r="P455" s="44">
        <v>1</v>
      </c>
      <c r="Q455" s="45">
        <v>11</v>
      </c>
      <c r="R455" s="46">
        <v>10988.25</v>
      </c>
    </row>
    <row r="456" spans="1:18" ht="21" x14ac:dyDescent="0.25">
      <c r="A456" s="42" t="s">
        <v>340</v>
      </c>
      <c r="B456" s="43">
        <v>383</v>
      </c>
      <c r="C456" s="44">
        <v>870</v>
      </c>
      <c r="D456" s="45">
        <v>4595</v>
      </c>
      <c r="E456" s="45">
        <v>3626.1</v>
      </c>
      <c r="F456" s="45">
        <v>4595.1000000000004</v>
      </c>
      <c r="G456" s="45">
        <v>5472.9</v>
      </c>
      <c r="H456" s="45">
        <v>5547.2</v>
      </c>
      <c r="I456" s="45">
        <v>5793</v>
      </c>
      <c r="J456" s="46">
        <v>5281.61</v>
      </c>
      <c r="K456" s="46">
        <v>4167.93</v>
      </c>
      <c r="L456" s="46">
        <v>5281.72</v>
      </c>
      <c r="M456" s="46">
        <v>6290.69</v>
      </c>
      <c r="N456" s="46">
        <v>6376.09</v>
      </c>
      <c r="O456" s="46">
        <v>6658.62</v>
      </c>
      <c r="P456" s="44">
        <v>37</v>
      </c>
      <c r="Q456" s="45">
        <v>223.5</v>
      </c>
      <c r="R456" s="46">
        <v>6040.54</v>
      </c>
    </row>
    <row r="457" spans="1:18" ht="21" x14ac:dyDescent="0.25">
      <c r="A457" s="42" t="s">
        <v>341</v>
      </c>
      <c r="B457" s="43">
        <v>384</v>
      </c>
      <c r="C457" s="44">
        <v>3383</v>
      </c>
      <c r="D457" s="45">
        <v>17353.900000000001</v>
      </c>
      <c r="E457" s="45">
        <v>13434.3</v>
      </c>
      <c r="F457" s="45">
        <v>17363</v>
      </c>
      <c r="G457" s="45">
        <v>17363</v>
      </c>
      <c r="H457" s="45">
        <v>18040.599999999999</v>
      </c>
      <c r="I457" s="45">
        <v>19801.900000000001</v>
      </c>
      <c r="J457" s="46">
        <v>5129.74</v>
      </c>
      <c r="K457" s="46">
        <v>3971.12</v>
      </c>
      <c r="L457" s="46">
        <v>5132.43</v>
      </c>
      <c r="M457" s="46">
        <v>5132.43</v>
      </c>
      <c r="N457" s="46">
        <v>5332.72</v>
      </c>
      <c r="O457" s="46">
        <v>5853.36</v>
      </c>
      <c r="P457" s="44">
        <v>3</v>
      </c>
      <c r="Q457" s="45">
        <v>18.899999999999999</v>
      </c>
      <c r="R457" s="46">
        <v>6300</v>
      </c>
    </row>
    <row r="458" spans="1:18" s="34" customFormat="1" ht="31.5" x14ac:dyDescent="0.25">
      <c r="A458" s="42" t="s">
        <v>342</v>
      </c>
      <c r="B458" s="43">
        <v>385</v>
      </c>
      <c r="C458" s="44">
        <v>100</v>
      </c>
      <c r="D458" s="45">
        <v>761.7</v>
      </c>
      <c r="E458" s="45">
        <v>601.1</v>
      </c>
      <c r="F458" s="45">
        <v>764</v>
      </c>
      <c r="G458" s="45">
        <v>764</v>
      </c>
      <c r="H458" s="45">
        <v>776.4</v>
      </c>
      <c r="I458" s="45">
        <v>795.6</v>
      </c>
      <c r="J458" s="46">
        <v>7617</v>
      </c>
      <c r="K458" s="46">
        <v>6011</v>
      </c>
      <c r="L458" s="46">
        <v>7640</v>
      </c>
      <c r="M458" s="46">
        <v>7640</v>
      </c>
      <c r="N458" s="46">
        <v>7764</v>
      </c>
      <c r="O458" s="46">
        <v>7956</v>
      </c>
      <c r="P458" s="44">
        <v>0</v>
      </c>
      <c r="Q458" s="45">
        <v>0</v>
      </c>
      <c r="R458" s="46">
        <v>0</v>
      </c>
    </row>
    <row r="459" spans="1:18" s="34" customFormat="1" ht="31.5" x14ac:dyDescent="0.25">
      <c r="A459" s="42" t="s">
        <v>343</v>
      </c>
      <c r="B459" s="43">
        <v>386</v>
      </c>
      <c r="C459" s="44">
        <v>2494</v>
      </c>
      <c r="D459" s="45">
        <v>19110.599999999999</v>
      </c>
      <c r="E459" s="45">
        <v>14896.4</v>
      </c>
      <c r="F459" s="45">
        <v>19127.400000000001</v>
      </c>
      <c r="G459" s="45">
        <v>19229.3</v>
      </c>
      <c r="H459" s="45">
        <v>19499.599999999999</v>
      </c>
      <c r="I459" s="45">
        <v>19271.599999999999</v>
      </c>
      <c r="J459" s="46">
        <v>7662.63</v>
      </c>
      <c r="K459" s="46">
        <v>5972.89</v>
      </c>
      <c r="L459" s="46">
        <v>7669.37</v>
      </c>
      <c r="M459" s="46">
        <v>7710.22</v>
      </c>
      <c r="N459" s="46">
        <v>7818.6</v>
      </c>
      <c r="O459" s="46">
        <v>7727.19</v>
      </c>
      <c r="P459" s="44">
        <v>10</v>
      </c>
      <c r="Q459" s="45">
        <v>51.1</v>
      </c>
      <c r="R459" s="46">
        <v>5110</v>
      </c>
    </row>
    <row r="460" spans="1:18" s="34" customFormat="1" ht="31.5" x14ac:dyDescent="0.25">
      <c r="A460" s="42" t="s">
        <v>344</v>
      </c>
      <c r="B460" s="43">
        <v>387</v>
      </c>
      <c r="C460" s="44">
        <v>1232</v>
      </c>
      <c r="D460" s="45">
        <v>7707.5</v>
      </c>
      <c r="E460" s="45">
        <v>6485.9</v>
      </c>
      <c r="F460" s="45">
        <v>7716.5</v>
      </c>
      <c r="G460" s="45">
        <v>7729.7</v>
      </c>
      <c r="H460" s="45">
        <v>8195.5</v>
      </c>
      <c r="I460" s="45">
        <v>8722.1</v>
      </c>
      <c r="J460" s="46">
        <v>6256.09</v>
      </c>
      <c r="K460" s="46">
        <v>5264.53</v>
      </c>
      <c r="L460" s="46">
        <v>6263.39</v>
      </c>
      <c r="M460" s="46">
        <v>6274.11</v>
      </c>
      <c r="N460" s="46">
        <v>6652.19</v>
      </c>
      <c r="O460" s="46">
        <v>7079.63</v>
      </c>
      <c r="P460" s="44">
        <v>0</v>
      </c>
      <c r="Q460" s="45">
        <v>0</v>
      </c>
      <c r="R460" s="46">
        <v>0</v>
      </c>
    </row>
    <row r="461" spans="1:18" ht="24.75" customHeight="1" x14ac:dyDescent="0.25">
      <c r="A461" s="85" t="s">
        <v>345</v>
      </c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</row>
    <row r="462" spans="1:18" x14ac:dyDescent="0.25">
      <c r="A462" s="42" t="s">
        <v>346</v>
      </c>
      <c r="B462" s="43">
        <v>388</v>
      </c>
      <c r="C462" s="44">
        <v>0</v>
      </c>
      <c r="D462" s="46">
        <v>0</v>
      </c>
      <c r="E462" s="46">
        <v>0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4">
        <v>0</v>
      </c>
      <c r="Q462" s="46">
        <v>0</v>
      </c>
      <c r="R462" s="46">
        <v>0</v>
      </c>
    </row>
    <row r="463" spans="1:18" ht="16.5" customHeight="1" x14ac:dyDescent="0.25">
      <c r="A463" s="85" t="s">
        <v>347</v>
      </c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</row>
    <row r="464" spans="1:18" x14ac:dyDescent="0.25">
      <c r="A464" s="42" t="s">
        <v>346</v>
      </c>
      <c r="B464" s="43">
        <v>389</v>
      </c>
      <c r="C464" s="44">
        <v>3220</v>
      </c>
      <c r="D464" s="45">
        <v>25782.400000000001</v>
      </c>
      <c r="E464" s="45">
        <v>22021.200000000001</v>
      </c>
      <c r="F464" s="45">
        <v>25802</v>
      </c>
      <c r="G464" s="45">
        <v>25813.5</v>
      </c>
      <c r="H464" s="45">
        <v>28658.6</v>
      </c>
      <c r="I464" s="45">
        <v>28095.4</v>
      </c>
      <c r="J464" s="46">
        <v>8006.96</v>
      </c>
      <c r="K464" s="46">
        <v>6838.88</v>
      </c>
      <c r="L464" s="46">
        <v>8013.04</v>
      </c>
      <c r="M464" s="46">
        <v>8016.61</v>
      </c>
      <c r="N464" s="46">
        <v>8900.19</v>
      </c>
      <c r="O464" s="46">
        <v>8725.2800000000007</v>
      </c>
      <c r="P464" s="44">
        <v>14</v>
      </c>
      <c r="Q464" s="45">
        <v>126.4</v>
      </c>
      <c r="R464" s="46">
        <v>9028.57</v>
      </c>
    </row>
    <row r="465" spans="1:18" ht="26.4" customHeight="1" x14ac:dyDescent="0.25">
      <c r="A465" s="85" t="s">
        <v>348</v>
      </c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</row>
    <row r="466" spans="1:18" x14ac:dyDescent="0.25">
      <c r="A466" s="42" t="s">
        <v>346</v>
      </c>
      <c r="B466" s="43">
        <v>390</v>
      </c>
      <c r="C466" s="44">
        <v>7330</v>
      </c>
      <c r="D466" s="45">
        <v>36019.4</v>
      </c>
      <c r="E466" s="45">
        <v>30892.799999999999</v>
      </c>
      <c r="F466" s="45">
        <v>36033.5</v>
      </c>
      <c r="G466" s="45">
        <v>36049.9</v>
      </c>
      <c r="H466" s="45">
        <v>37329.599999999999</v>
      </c>
      <c r="I466" s="45">
        <v>39683.800000000003</v>
      </c>
      <c r="J466" s="46">
        <v>4913.97</v>
      </c>
      <c r="K466" s="46">
        <v>4214.57</v>
      </c>
      <c r="L466" s="46">
        <v>4915.8900000000003</v>
      </c>
      <c r="M466" s="46">
        <v>4918.13</v>
      </c>
      <c r="N466" s="46">
        <v>5092.71</v>
      </c>
      <c r="O466" s="46">
        <v>5413.89</v>
      </c>
      <c r="P466" s="44">
        <v>1</v>
      </c>
      <c r="Q466" s="45">
        <v>4.3</v>
      </c>
      <c r="R466" s="46">
        <v>4300</v>
      </c>
    </row>
    <row r="467" spans="1:18" ht="31.5" x14ac:dyDescent="0.25">
      <c r="A467" s="42" t="s">
        <v>349</v>
      </c>
      <c r="B467" s="43">
        <v>3901</v>
      </c>
      <c r="C467" s="44">
        <v>0</v>
      </c>
      <c r="D467" s="46">
        <v>0</v>
      </c>
      <c r="E467" s="46">
        <v>0</v>
      </c>
      <c r="F467" s="46">
        <v>0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4">
        <v>0</v>
      </c>
      <c r="Q467" s="46">
        <v>0</v>
      </c>
      <c r="R467" s="46">
        <v>0</v>
      </c>
    </row>
    <row r="468" spans="1:18" x14ac:dyDescent="0.25">
      <c r="A468" s="42" t="s">
        <v>350</v>
      </c>
      <c r="B468" s="43">
        <v>391</v>
      </c>
      <c r="C468" s="44">
        <v>0</v>
      </c>
      <c r="D468" s="46">
        <v>0</v>
      </c>
      <c r="E468" s="46">
        <v>0</v>
      </c>
      <c r="F468" s="46">
        <v>0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4">
        <v>0</v>
      </c>
      <c r="Q468" s="46">
        <v>0</v>
      </c>
      <c r="R468" s="46">
        <v>0</v>
      </c>
    </row>
    <row r="469" spans="1:18" ht="36.5" customHeight="1" x14ac:dyDescent="0.25">
      <c r="A469" s="85" t="s">
        <v>351</v>
      </c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</row>
    <row r="470" spans="1:18" x14ac:dyDescent="0.25">
      <c r="A470" s="42" t="s">
        <v>346</v>
      </c>
      <c r="B470" s="43">
        <v>396</v>
      </c>
      <c r="C470" s="44">
        <v>2</v>
      </c>
      <c r="D470" s="45">
        <v>41.8</v>
      </c>
      <c r="E470" s="45">
        <v>34.799999999999997</v>
      </c>
      <c r="F470" s="45">
        <v>41.8</v>
      </c>
      <c r="G470" s="45">
        <v>41.8</v>
      </c>
      <c r="H470" s="45">
        <v>41.8</v>
      </c>
      <c r="I470" s="45">
        <v>38.1</v>
      </c>
      <c r="J470" s="46">
        <v>20900</v>
      </c>
      <c r="K470" s="46">
        <v>17400</v>
      </c>
      <c r="L470" s="46">
        <v>20900</v>
      </c>
      <c r="M470" s="46">
        <v>20900</v>
      </c>
      <c r="N470" s="46">
        <v>20900</v>
      </c>
      <c r="O470" s="46">
        <v>19050</v>
      </c>
      <c r="P470" s="44">
        <v>0</v>
      </c>
      <c r="Q470" s="46">
        <v>0</v>
      </c>
      <c r="R470" s="46">
        <v>0</v>
      </c>
    </row>
    <row r="471" spans="1:18" ht="24" customHeight="1" x14ac:dyDescent="0.25">
      <c r="A471" s="85" t="s">
        <v>352</v>
      </c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</row>
    <row r="472" spans="1:18" x14ac:dyDescent="0.25">
      <c r="A472" s="42" t="s">
        <v>346</v>
      </c>
      <c r="B472" s="43">
        <v>397</v>
      </c>
      <c r="C472" s="44">
        <v>210</v>
      </c>
      <c r="D472" s="45">
        <v>1283.9000000000001</v>
      </c>
      <c r="E472" s="45">
        <v>1142.7</v>
      </c>
      <c r="F472" s="45">
        <v>1284.2</v>
      </c>
      <c r="G472" s="45">
        <v>1284.2</v>
      </c>
      <c r="H472" s="45">
        <v>1374.1</v>
      </c>
      <c r="I472" s="45">
        <v>1476.2</v>
      </c>
      <c r="J472" s="46">
        <v>6113.81</v>
      </c>
      <c r="K472" s="46">
        <v>5441.43</v>
      </c>
      <c r="L472" s="46">
        <v>6115.24</v>
      </c>
      <c r="M472" s="46">
        <v>6115.24</v>
      </c>
      <c r="N472" s="46">
        <v>6543.33</v>
      </c>
      <c r="O472" s="46">
        <v>7029.52</v>
      </c>
      <c r="P472" s="44">
        <v>0</v>
      </c>
      <c r="Q472" s="46">
        <v>0</v>
      </c>
      <c r="R472" s="46">
        <v>0</v>
      </c>
    </row>
    <row r="473" spans="1:18" ht="31.5" x14ac:dyDescent="0.25">
      <c r="A473" s="54" t="s">
        <v>353</v>
      </c>
      <c r="B473" s="43">
        <v>398</v>
      </c>
      <c r="C473" s="44">
        <v>18</v>
      </c>
      <c r="D473" s="45">
        <v>155.80000000000001</v>
      </c>
      <c r="E473" s="45">
        <v>114.3</v>
      </c>
      <c r="F473" s="45">
        <v>155.80000000000001</v>
      </c>
      <c r="G473" s="45">
        <v>155.80000000000001</v>
      </c>
      <c r="H473" s="45">
        <v>181</v>
      </c>
      <c r="I473" s="45">
        <v>292.89999999999998</v>
      </c>
      <c r="J473" s="46">
        <v>8655.56</v>
      </c>
      <c r="K473" s="46">
        <v>6350</v>
      </c>
      <c r="L473" s="46">
        <v>8655.56</v>
      </c>
      <c r="M473" s="46">
        <v>8655.56</v>
      </c>
      <c r="N473" s="46">
        <v>10055.56</v>
      </c>
      <c r="O473" s="46">
        <v>16272.22</v>
      </c>
      <c r="P473" s="44">
        <v>0</v>
      </c>
      <c r="Q473" s="46">
        <v>0</v>
      </c>
      <c r="R473" s="46">
        <v>0</v>
      </c>
    </row>
    <row r="474" spans="1:18" ht="52.5" x14ac:dyDescent="0.25">
      <c r="A474" s="42" t="s">
        <v>354</v>
      </c>
      <c r="B474" s="43">
        <v>3981</v>
      </c>
      <c r="C474" s="44">
        <v>13</v>
      </c>
      <c r="D474" s="45">
        <v>65.400000000000006</v>
      </c>
      <c r="E474" s="45">
        <v>45.1</v>
      </c>
      <c r="F474" s="45">
        <v>65.400000000000006</v>
      </c>
      <c r="G474" s="45">
        <v>65.400000000000006</v>
      </c>
      <c r="H474" s="45">
        <v>65.400000000000006</v>
      </c>
      <c r="I474" s="45">
        <v>191.3</v>
      </c>
      <c r="J474" s="46">
        <v>5030.7700000000004</v>
      </c>
      <c r="K474" s="46">
        <v>3469.23</v>
      </c>
      <c r="L474" s="46">
        <v>5030.7700000000004</v>
      </c>
      <c r="M474" s="46">
        <v>5030.7700000000004</v>
      </c>
      <c r="N474" s="46">
        <v>5030.7700000000004</v>
      </c>
      <c r="O474" s="46">
        <v>14715.38</v>
      </c>
      <c r="P474" s="44">
        <v>0</v>
      </c>
      <c r="Q474" s="46">
        <v>0</v>
      </c>
      <c r="R474" s="46">
        <v>0</v>
      </c>
    </row>
    <row r="475" spans="1:18" ht="22.5" customHeight="1" x14ac:dyDescent="0.25">
      <c r="A475" s="85" t="s">
        <v>355</v>
      </c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</row>
    <row r="476" spans="1:18" x14ac:dyDescent="0.25">
      <c r="A476" s="42" t="s">
        <v>346</v>
      </c>
      <c r="B476" s="43">
        <v>402</v>
      </c>
      <c r="C476" s="44">
        <v>218</v>
      </c>
      <c r="D476" s="45">
        <v>1447.9</v>
      </c>
      <c r="E476" s="45">
        <v>1217.8</v>
      </c>
      <c r="F476" s="45">
        <v>1450.4</v>
      </c>
      <c r="G476" s="45">
        <v>1450.4</v>
      </c>
      <c r="H476" s="45">
        <v>1508.8</v>
      </c>
      <c r="I476" s="45">
        <v>1563.8</v>
      </c>
      <c r="J476" s="46">
        <v>6641.74</v>
      </c>
      <c r="K476" s="46">
        <v>5586.24</v>
      </c>
      <c r="L476" s="46">
        <v>6653.21</v>
      </c>
      <c r="M476" s="46">
        <v>6653.21</v>
      </c>
      <c r="N476" s="46">
        <v>6921.1</v>
      </c>
      <c r="O476" s="46">
        <v>7173.39</v>
      </c>
      <c r="P476" s="44">
        <v>0</v>
      </c>
      <c r="Q476" s="46">
        <v>0</v>
      </c>
      <c r="R476" s="46">
        <v>0</v>
      </c>
    </row>
    <row r="477" spans="1:18" ht="21" x14ac:dyDescent="0.25">
      <c r="A477" s="54" t="s">
        <v>356</v>
      </c>
      <c r="B477" s="43">
        <v>403</v>
      </c>
      <c r="C477" s="44">
        <v>33</v>
      </c>
      <c r="D477" s="45">
        <v>266.10000000000002</v>
      </c>
      <c r="E477" s="45">
        <v>219.7</v>
      </c>
      <c r="F477" s="45">
        <v>266.10000000000002</v>
      </c>
      <c r="G477" s="45">
        <v>266.10000000000002</v>
      </c>
      <c r="H477" s="45">
        <v>274.5</v>
      </c>
      <c r="I477" s="45">
        <v>277</v>
      </c>
      <c r="J477" s="46">
        <v>8063.64</v>
      </c>
      <c r="K477" s="46">
        <v>6657.58</v>
      </c>
      <c r="L477" s="46">
        <v>8063.64</v>
      </c>
      <c r="M477" s="46">
        <v>8063.64</v>
      </c>
      <c r="N477" s="46">
        <v>8318.18</v>
      </c>
      <c r="O477" s="46">
        <v>8393.94</v>
      </c>
      <c r="P477" s="44">
        <v>0</v>
      </c>
      <c r="Q477" s="46">
        <v>0</v>
      </c>
      <c r="R477" s="46">
        <v>0</v>
      </c>
    </row>
    <row r="478" spans="1:18" x14ac:dyDescent="0.25">
      <c r="A478" s="42" t="s">
        <v>357</v>
      </c>
      <c r="B478" s="43">
        <v>404</v>
      </c>
      <c r="C478" s="44">
        <v>185</v>
      </c>
      <c r="D478" s="45">
        <v>1181.8</v>
      </c>
      <c r="E478" s="45">
        <v>998.1</v>
      </c>
      <c r="F478" s="45">
        <v>1184.3</v>
      </c>
      <c r="G478" s="45">
        <v>1184.3</v>
      </c>
      <c r="H478" s="45">
        <v>1234.3</v>
      </c>
      <c r="I478" s="45">
        <v>1286.8</v>
      </c>
      <c r="J478" s="46">
        <v>6388.11</v>
      </c>
      <c r="K478" s="46">
        <v>5395.14</v>
      </c>
      <c r="L478" s="46">
        <v>6401.62</v>
      </c>
      <c r="M478" s="46">
        <v>6401.62</v>
      </c>
      <c r="N478" s="46">
        <v>6671.89</v>
      </c>
      <c r="O478" s="46">
        <v>6955.68</v>
      </c>
      <c r="P478" s="44">
        <v>0</v>
      </c>
      <c r="Q478" s="46">
        <v>0</v>
      </c>
      <c r="R478" s="46">
        <v>0</v>
      </c>
    </row>
    <row r="479" spans="1:18" ht="27" customHeight="1" x14ac:dyDescent="0.25">
      <c r="A479" s="85" t="s">
        <v>358</v>
      </c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</row>
    <row r="480" spans="1:18" ht="31.5" x14ac:dyDescent="0.25">
      <c r="A480" s="42" t="s">
        <v>359</v>
      </c>
      <c r="B480" s="43">
        <v>4041</v>
      </c>
      <c r="C480" s="44">
        <v>107</v>
      </c>
      <c r="D480" s="45">
        <v>677.8</v>
      </c>
      <c r="E480" s="45">
        <v>538.79999999999995</v>
      </c>
      <c r="F480" s="45">
        <v>678.1</v>
      </c>
      <c r="G480" s="45">
        <v>690.8</v>
      </c>
      <c r="H480" s="45">
        <v>711.1</v>
      </c>
      <c r="I480" s="45">
        <v>745.3</v>
      </c>
      <c r="J480" s="46">
        <v>6334.58</v>
      </c>
      <c r="K480" s="46">
        <v>5035.51</v>
      </c>
      <c r="L480" s="46">
        <v>6337.38</v>
      </c>
      <c r="M480" s="46">
        <v>6456.07</v>
      </c>
      <c r="N480" s="46">
        <v>6645.79</v>
      </c>
      <c r="O480" s="46">
        <v>6965.42</v>
      </c>
      <c r="P480" s="44">
        <v>0</v>
      </c>
      <c r="Q480" s="46">
        <v>0</v>
      </c>
      <c r="R480" s="46">
        <v>0</v>
      </c>
    </row>
    <row r="481" spans="1:18" ht="21" x14ac:dyDescent="0.25">
      <c r="A481" s="42" t="s">
        <v>360</v>
      </c>
      <c r="B481" s="43">
        <v>4042</v>
      </c>
      <c r="C481" s="44">
        <v>34</v>
      </c>
      <c r="D481" s="45">
        <v>214.1</v>
      </c>
      <c r="E481" s="45">
        <v>172.8</v>
      </c>
      <c r="F481" s="45">
        <v>214.2</v>
      </c>
      <c r="G481" s="45">
        <v>216.6</v>
      </c>
      <c r="H481" s="45">
        <v>220.1</v>
      </c>
      <c r="I481" s="45">
        <v>232.4</v>
      </c>
      <c r="J481" s="46">
        <v>6297.06</v>
      </c>
      <c r="K481" s="46">
        <v>5082.3500000000004</v>
      </c>
      <c r="L481" s="46">
        <v>6300</v>
      </c>
      <c r="M481" s="46">
        <v>6370.59</v>
      </c>
      <c r="N481" s="46">
        <v>6473.53</v>
      </c>
      <c r="O481" s="46">
        <v>6835.29</v>
      </c>
      <c r="P481" s="44">
        <v>0</v>
      </c>
      <c r="Q481" s="46">
        <v>0</v>
      </c>
      <c r="R481" s="46">
        <v>0</v>
      </c>
    </row>
    <row r="482" spans="1:18" ht="52.5" x14ac:dyDescent="0.25">
      <c r="A482" s="42" t="s">
        <v>361</v>
      </c>
      <c r="B482" s="43">
        <v>4043</v>
      </c>
      <c r="C482" s="44">
        <v>8</v>
      </c>
      <c r="D482" s="45">
        <v>82.7</v>
      </c>
      <c r="E482" s="45">
        <v>66</v>
      </c>
      <c r="F482" s="45">
        <v>82.7</v>
      </c>
      <c r="G482" s="45">
        <v>89.3</v>
      </c>
      <c r="H482" s="45">
        <v>89.3</v>
      </c>
      <c r="I482" s="45">
        <v>87.7</v>
      </c>
      <c r="J482" s="46">
        <v>10337.5</v>
      </c>
      <c r="K482" s="46">
        <v>8250</v>
      </c>
      <c r="L482" s="46">
        <v>10337.5</v>
      </c>
      <c r="M482" s="46">
        <v>11162.5</v>
      </c>
      <c r="N482" s="46">
        <v>11162.5</v>
      </c>
      <c r="O482" s="46">
        <v>10962.5</v>
      </c>
      <c r="P482" s="44">
        <v>0</v>
      </c>
      <c r="Q482" s="46">
        <v>0</v>
      </c>
      <c r="R482" s="46">
        <v>0</v>
      </c>
    </row>
    <row r="483" spans="1:18" ht="21" x14ac:dyDescent="0.25">
      <c r="A483" s="54" t="s">
        <v>362</v>
      </c>
      <c r="B483" s="43">
        <v>4044</v>
      </c>
      <c r="C483" s="44">
        <v>1</v>
      </c>
      <c r="D483" s="45">
        <v>7.5</v>
      </c>
      <c r="E483" s="45">
        <v>5.7</v>
      </c>
      <c r="F483" s="45">
        <v>7.5</v>
      </c>
      <c r="G483" s="45">
        <v>13.6</v>
      </c>
      <c r="H483" s="45">
        <v>13.6</v>
      </c>
      <c r="I483" s="45">
        <v>13.6</v>
      </c>
      <c r="J483" s="46">
        <v>7500</v>
      </c>
      <c r="K483" s="46">
        <v>5700</v>
      </c>
      <c r="L483" s="46">
        <v>7500</v>
      </c>
      <c r="M483" s="46">
        <v>13604.5</v>
      </c>
      <c r="N483" s="46">
        <v>13604.5</v>
      </c>
      <c r="O483" s="46">
        <v>13604.5</v>
      </c>
      <c r="P483" s="44">
        <v>0</v>
      </c>
      <c r="Q483" s="46">
        <v>0</v>
      </c>
      <c r="R483" s="46">
        <v>0</v>
      </c>
    </row>
    <row r="484" spans="1:18" x14ac:dyDescent="0.25">
      <c r="A484" s="42" t="s">
        <v>363</v>
      </c>
      <c r="B484" s="43">
        <v>4045</v>
      </c>
      <c r="C484" s="44">
        <v>2</v>
      </c>
      <c r="D484" s="45">
        <v>10.3</v>
      </c>
      <c r="E484" s="45">
        <v>7.1</v>
      </c>
      <c r="F484" s="45">
        <v>10.3</v>
      </c>
      <c r="G484" s="45">
        <v>10.3</v>
      </c>
      <c r="H484" s="45">
        <v>10.3</v>
      </c>
      <c r="I484" s="45">
        <v>11.3</v>
      </c>
      <c r="J484" s="46">
        <v>5150</v>
      </c>
      <c r="K484" s="46">
        <v>3550</v>
      </c>
      <c r="L484" s="46">
        <v>5150</v>
      </c>
      <c r="M484" s="46">
        <v>5150</v>
      </c>
      <c r="N484" s="46">
        <v>5150</v>
      </c>
      <c r="O484" s="46">
        <v>5650</v>
      </c>
      <c r="P484" s="44">
        <v>0</v>
      </c>
      <c r="Q484" s="46">
        <v>0</v>
      </c>
      <c r="R484" s="46">
        <v>0</v>
      </c>
    </row>
    <row r="485" spans="1:18" x14ac:dyDescent="0.25">
      <c r="A485" s="42" t="s">
        <v>364</v>
      </c>
      <c r="B485" s="43">
        <v>4046</v>
      </c>
      <c r="C485" s="44">
        <v>5</v>
      </c>
      <c r="D485" s="45">
        <v>64.900000000000006</v>
      </c>
      <c r="E485" s="45">
        <v>53.2</v>
      </c>
      <c r="F485" s="45">
        <v>64.900000000000006</v>
      </c>
      <c r="G485" s="45">
        <v>65.400000000000006</v>
      </c>
      <c r="H485" s="45">
        <v>65.400000000000006</v>
      </c>
      <c r="I485" s="45">
        <v>62.8</v>
      </c>
      <c r="J485" s="46">
        <v>12980</v>
      </c>
      <c r="K485" s="46">
        <v>10640</v>
      </c>
      <c r="L485" s="46">
        <v>12980</v>
      </c>
      <c r="M485" s="46">
        <v>13080</v>
      </c>
      <c r="N485" s="46">
        <v>13080</v>
      </c>
      <c r="O485" s="46">
        <v>12560</v>
      </c>
      <c r="P485" s="44">
        <v>0</v>
      </c>
      <c r="Q485" s="46">
        <v>0</v>
      </c>
      <c r="R485" s="46">
        <v>0</v>
      </c>
    </row>
    <row r="486" spans="1:18" ht="31.5" x14ac:dyDescent="0.25">
      <c r="A486" s="42" t="s">
        <v>365</v>
      </c>
      <c r="B486" s="43">
        <v>4047</v>
      </c>
      <c r="C486" s="44">
        <v>50</v>
      </c>
      <c r="D486" s="45">
        <v>296.7</v>
      </c>
      <c r="E486" s="45">
        <v>229.7</v>
      </c>
      <c r="F486" s="45">
        <v>296.7</v>
      </c>
      <c r="G486" s="45">
        <v>296.7</v>
      </c>
      <c r="H486" s="45">
        <v>308.2</v>
      </c>
      <c r="I486" s="45">
        <v>327.5</v>
      </c>
      <c r="J486" s="46">
        <v>5934</v>
      </c>
      <c r="K486" s="46">
        <v>4594</v>
      </c>
      <c r="L486" s="46">
        <v>5934</v>
      </c>
      <c r="M486" s="46">
        <v>5934</v>
      </c>
      <c r="N486" s="46">
        <v>6164</v>
      </c>
      <c r="O486" s="46">
        <v>6550</v>
      </c>
      <c r="P486" s="44">
        <v>0</v>
      </c>
      <c r="Q486" s="46">
        <v>0</v>
      </c>
      <c r="R486" s="46">
        <v>0</v>
      </c>
    </row>
    <row r="487" spans="1:18" ht="21" x14ac:dyDescent="0.25">
      <c r="A487" s="51" t="s">
        <v>366</v>
      </c>
      <c r="B487" s="43">
        <v>4048</v>
      </c>
      <c r="C487" s="44">
        <v>1</v>
      </c>
      <c r="D487" s="45">
        <v>4.7</v>
      </c>
      <c r="E487" s="45">
        <v>3.8</v>
      </c>
      <c r="F487" s="45">
        <v>4.7</v>
      </c>
      <c r="G487" s="45">
        <v>4.7</v>
      </c>
      <c r="H487" s="45">
        <v>4.7</v>
      </c>
      <c r="I487" s="45">
        <v>5.3</v>
      </c>
      <c r="J487" s="46">
        <v>4700</v>
      </c>
      <c r="K487" s="46">
        <v>3800</v>
      </c>
      <c r="L487" s="46">
        <v>4700</v>
      </c>
      <c r="M487" s="46">
        <v>4700</v>
      </c>
      <c r="N487" s="46">
        <v>4700</v>
      </c>
      <c r="O487" s="46">
        <v>5300</v>
      </c>
      <c r="P487" s="44">
        <v>0</v>
      </c>
      <c r="Q487" s="46">
        <v>0</v>
      </c>
      <c r="R487" s="46">
        <v>0</v>
      </c>
    </row>
    <row r="488" spans="1:18" x14ac:dyDescent="0.25">
      <c r="A488" s="51" t="s">
        <v>367</v>
      </c>
      <c r="B488" s="43">
        <v>4049</v>
      </c>
      <c r="C488" s="44">
        <v>49</v>
      </c>
      <c r="D488" s="45">
        <v>292</v>
      </c>
      <c r="E488" s="45">
        <v>225.9</v>
      </c>
      <c r="F488" s="45">
        <v>292</v>
      </c>
      <c r="G488" s="45">
        <v>292</v>
      </c>
      <c r="H488" s="45">
        <v>303.5</v>
      </c>
      <c r="I488" s="45">
        <v>322.2</v>
      </c>
      <c r="J488" s="46">
        <v>5959.18</v>
      </c>
      <c r="K488" s="46">
        <v>4610.2</v>
      </c>
      <c r="L488" s="46">
        <v>5959.18</v>
      </c>
      <c r="M488" s="46">
        <v>5959.18</v>
      </c>
      <c r="N488" s="46">
        <v>6193.88</v>
      </c>
      <c r="O488" s="46">
        <v>6575.51</v>
      </c>
      <c r="P488" s="44">
        <v>0</v>
      </c>
      <c r="Q488" s="46">
        <v>0</v>
      </c>
      <c r="R488" s="46">
        <v>0</v>
      </c>
    </row>
    <row r="489" spans="1:18" ht="21" x14ac:dyDescent="0.25">
      <c r="A489" s="42" t="s">
        <v>368</v>
      </c>
      <c r="B489" s="43">
        <v>40410</v>
      </c>
      <c r="C489" s="44">
        <v>6</v>
      </c>
      <c r="D489" s="45">
        <v>34.4</v>
      </c>
      <c r="E489" s="45">
        <v>29.4</v>
      </c>
      <c r="F489" s="45">
        <v>34.4</v>
      </c>
      <c r="G489" s="45">
        <v>34.4</v>
      </c>
      <c r="H489" s="45">
        <v>39.200000000000003</v>
      </c>
      <c r="I489" s="45">
        <v>41</v>
      </c>
      <c r="J489" s="46">
        <v>5733.33</v>
      </c>
      <c r="K489" s="46">
        <v>4900</v>
      </c>
      <c r="L489" s="46">
        <v>5733.33</v>
      </c>
      <c r="M489" s="46">
        <v>5733.33</v>
      </c>
      <c r="N489" s="46">
        <v>6533.33</v>
      </c>
      <c r="O489" s="46">
        <v>6833.33</v>
      </c>
      <c r="P489" s="44">
        <v>0</v>
      </c>
      <c r="Q489" s="46">
        <v>0</v>
      </c>
      <c r="R489" s="46">
        <v>0</v>
      </c>
    </row>
    <row r="490" spans="1:18" ht="21" x14ac:dyDescent="0.25">
      <c r="A490" s="42" t="s">
        <v>369</v>
      </c>
      <c r="B490" s="43">
        <v>40411</v>
      </c>
      <c r="C490" s="44">
        <v>9</v>
      </c>
      <c r="D490" s="45">
        <v>49.9</v>
      </c>
      <c r="E490" s="45">
        <v>40.9</v>
      </c>
      <c r="F490" s="45">
        <v>50.1</v>
      </c>
      <c r="G490" s="45">
        <v>53.8</v>
      </c>
      <c r="H490" s="45">
        <v>54.3</v>
      </c>
      <c r="I490" s="45">
        <v>56.7</v>
      </c>
      <c r="J490" s="46">
        <v>5544.44</v>
      </c>
      <c r="K490" s="46">
        <v>4544.4399999999996</v>
      </c>
      <c r="L490" s="46">
        <v>5566.67</v>
      </c>
      <c r="M490" s="46">
        <v>5977.78</v>
      </c>
      <c r="N490" s="46">
        <v>6033.33</v>
      </c>
      <c r="O490" s="46">
        <v>6300</v>
      </c>
      <c r="P490" s="44">
        <v>0</v>
      </c>
      <c r="Q490" s="46">
        <v>0</v>
      </c>
      <c r="R490" s="46">
        <v>0</v>
      </c>
    </row>
    <row r="491" spans="1:18" ht="27" customHeight="1" x14ac:dyDescent="0.25">
      <c r="A491" s="85" t="s">
        <v>370</v>
      </c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</row>
    <row r="492" spans="1:18" x14ac:dyDescent="0.25">
      <c r="A492" s="42" t="s">
        <v>371</v>
      </c>
      <c r="B492" s="43">
        <v>40412</v>
      </c>
      <c r="C492" s="44">
        <v>95130</v>
      </c>
      <c r="D492" s="45">
        <v>1046150.2</v>
      </c>
      <c r="E492" s="45">
        <v>901637.1</v>
      </c>
      <c r="F492" s="45">
        <v>1046156</v>
      </c>
      <c r="G492" s="45">
        <v>1046181.5</v>
      </c>
      <c r="H492" s="45">
        <v>1424712.7</v>
      </c>
      <c r="I492" s="45">
        <v>1337973.8999999999</v>
      </c>
      <c r="J492" s="46">
        <v>10997.06</v>
      </c>
      <c r="K492" s="46">
        <v>9477.9500000000007</v>
      </c>
      <c r="L492" s="46">
        <v>10997.12</v>
      </c>
      <c r="M492" s="46">
        <v>10997.39</v>
      </c>
      <c r="N492" s="46">
        <v>14976.48</v>
      </c>
      <c r="O492" s="46">
        <v>14064.69</v>
      </c>
      <c r="P492" s="44">
        <v>653</v>
      </c>
      <c r="Q492" s="45">
        <v>11503.8</v>
      </c>
      <c r="R492" s="46">
        <v>17616.849999999999</v>
      </c>
    </row>
    <row r="493" spans="1:18" ht="42" x14ac:dyDescent="0.25">
      <c r="A493" s="54" t="s">
        <v>372</v>
      </c>
      <c r="B493" s="43">
        <v>40413</v>
      </c>
      <c r="C493" s="44">
        <v>95129</v>
      </c>
      <c r="D493" s="45">
        <v>1046147.8</v>
      </c>
      <c r="E493" s="45">
        <v>901636.9</v>
      </c>
      <c r="F493" s="45">
        <v>1046151.8</v>
      </c>
      <c r="G493" s="45">
        <v>1046177.3</v>
      </c>
      <c r="H493" s="45">
        <v>1424708.5</v>
      </c>
      <c r="I493" s="45">
        <v>1337969.1000000001</v>
      </c>
      <c r="J493" s="46">
        <v>10997.15</v>
      </c>
      <c r="K493" s="46">
        <v>9478.0400000000009</v>
      </c>
      <c r="L493" s="46">
        <v>10997.19</v>
      </c>
      <c r="M493" s="46">
        <v>10997.46</v>
      </c>
      <c r="N493" s="46">
        <v>14976.59</v>
      </c>
      <c r="O493" s="46">
        <v>14064.79</v>
      </c>
      <c r="P493" s="44">
        <v>653</v>
      </c>
      <c r="Q493" s="45">
        <v>11503.8</v>
      </c>
      <c r="R493" s="46">
        <v>17616.849999999999</v>
      </c>
    </row>
    <row r="494" spans="1:18" ht="21" x14ac:dyDescent="0.25">
      <c r="A494" s="54" t="s">
        <v>373</v>
      </c>
      <c r="B494" s="43">
        <v>40414</v>
      </c>
      <c r="C494" s="44">
        <v>70068</v>
      </c>
      <c r="D494" s="45">
        <v>865341.2</v>
      </c>
      <c r="E494" s="45">
        <v>732967.8</v>
      </c>
      <c r="F494" s="45">
        <v>865341.8</v>
      </c>
      <c r="G494" s="45">
        <v>865350.5</v>
      </c>
      <c r="H494" s="45">
        <v>1194542.5</v>
      </c>
      <c r="I494" s="45">
        <v>1103364.8999999999</v>
      </c>
      <c r="J494" s="46">
        <v>12350.02</v>
      </c>
      <c r="K494" s="46">
        <v>10460.81</v>
      </c>
      <c r="L494" s="46">
        <v>12350.03</v>
      </c>
      <c r="M494" s="46">
        <v>12350.15</v>
      </c>
      <c r="N494" s="46">
        <v>17048.330000000002</v>
      </c>
      <c r="O494" s="46">
        <v>15747.06</v>
      </c>
      <c r="P494" s="44">
        <v>446</v>
      </c>
      <c r="Q494" s="45">
        <v>8809</v>
      </c>
      <c r="R494" s="46">
        <v>19751.12</v>
      </c>
    </row>
    <row r="495" spans="1:18" x14ac:dyDescent="0.25">
      <c r="A495" s="42" t="s">
        <v>374</v>
      </c>
      <c r="B495" s="43">
        <v>40415</v>
      </c>
      <c r="C495" s="44">
        <v>945</v>
      </c>
      <c r="D495" s="45">
        <v>9249.7000000000007</v>
      </c>
      <c r="E495" s="45">
        <v>8093.7</v>
      </c>
      <c r="F495" s="45">
        <v>9250.2999999999993</v>
      </c>
      <c r="G495" s="45">
        <v>9250.2999999999993</v>
      </c>
      <c r="H495" s="45">
        <v>14579</v>
      </c>
      <c r="I495" s="45">
        <v>13881.4</v>
      </c>
      <c r="J495" s="46">
        <v>9788.0400000000009</v>
      </c>
      <c r="K495" s="46">
        <v>8564.76</v>
      </c>
      <c r="L495" s="46">
        <v>9788.68</v>
      </c>
      <c r="M495" s="46">
        <v>9788.68</v>
      </c>
      <c r="N495" s="46">
        <v>15427.51</v>
      </c>
      <c r="O495" s="46">
        <v>14689.31</v>
      </c>
      <c r="P495" s="44">
        <v>94</v>
      </c>
      <c r="Q495" s="45">
        <v>1656.3</v>
      </c>
      <c r="R495" s="46">
        <v>17620.21</v>
      </c>
    </row>
    <row r="496" spans="1:18" x14ac:dyDescent="0.25">
      <c r="A496" s="42" t="s">
        <v>375</v>
      </c>
      <c r="B496" s="43">
        <v>40416</v>
      </c>
      <c r="C496" s="44">
        <v>24116</v>
      </c>
      <c r="D496" s="45">
        <v>171556.9</v>
      </c>
      <c r="E496" s="45">
        <v>160575.4</v>
      </c>
      <c r="F496" s="45">
        <v>171559.7</v>
      </c>
      <c r="G496" s="45">
        <v>171576.5</v>
      </c>
      <c r="H496" s="45">
        <v>215587</v>
      </c>
      <c r="I496" s="45">
        <v>220722.8</v>
      </c>
      <c r="J496" s="46">
        <v>7113.82</v>
      </c>
      <c r="K496" s="46">
        <v>6658.46</v>
      </c>
      <c r="L496" s="46">
        <v>7113.94</v>
      </c>
      <c r="M496" s="46">
        <v>7114.63</v>
      </c>
      <c r="N496" s="46">
        <v>8939.58</v>
      </c>
      <c r="O496" s="46">
        <v>9152.5499999999993</v>
      </c>
      <c r="P496" s="44">
        <v>113</v>
      </c>
      <c r="Q496" s="45">
        <v>1038.5</v>
      </c>
      <c r="R496" s="46">
        <v>9190.27</v>
      </c>
    </row>
    <row r="497" spans="1:18" ht="21" x14ac:dyDescent="0.25">
      <c r="A497" s="42" t="s">
        <v>376</v>
      </c>
      <c r="B497" s="43">
        <v>40417</v>
      </c>
      <c r="C497" s="44">
        <v>1</v>
      </c>
      <c r="D497" s="45">
        <v>2.4</v>
      </c>
      <c r="E497" s="45">
        <v>0.2</v>
      </c>
      <c r="F497" s="45">
        <v>4.2</v>
      </c>
      <c r="G497" s="45">
        <v>4.2</v>
      </c>
      <c r="H497" s="45">
        <v>4.2</v>
      </c>
      <c r="I497" s="45">
        <v>4.8</v>
      </c>
      <c r="J497" s="46">
        <v>2400</v>
      </c>
      <c r="K497" s="46">
        <v>200</v>
      </c>
      <c r="L497" s="46">
        <v>4200</v>
      </c>
      <c r="M497" s="46">
        <v>4200</v>
      </c>
      <c r="N497" s="46">
        <v>4200</v>
      </c>
      <c r="O497" s="46">
        <v>4800</v>
      </c>
      <c r="P497" s="44">
        <v>0</v>
      </c>
      <c r="Q497" s="45">
        <v>0</v>
      </c>
      <c r="R497" s="46">
        <v>0</v>
      </c>
    </row>
    <row r="498" spans="1:18" x14ac:dyDescent="0.25">
      <c r="A498" s="42" t="s">
        <v>374</v>
      </c>
      <c r="B498" s="43">
        <v>40418</v>
      </c>
      <c r="C498" s="44">
        <v>0</v>
      </c>
      <c r="D498" s="45">
        <v>0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4">
        <v>0</v>
      </c>
      <c r="Q498" s="46">
        <v>0</v>
      </c>
      <c r="R498" s="46">
        <v>0</v>
      </c>
    </row>
    <row r="499" spans="1:18" x14ac:dyDescent="0.25">
      <c r="A499" s="42" t="s">
        <v>375</v>
      </c>
      <c r="B499" s="43">
        <v>40419</v>
      </c>
      <c r="C499" s="44">
        <v>1</v>
      </c>
      <c r="D499" s="45">
        <v>2.4</v>
      </c>
      <c r="E499" s="45">
        <v>0.2</v>
      </c>
      <c r="F499" s="45">
        <v>4.2</v>
      </c>
      <c r="G499" s="45">
        <v>4.2</v>
      </c>
      <c r="H499" s="45">
        <v>4.2</v>
      </c>
      <c r="I499" s="45">
        <v>4.8</v>
      </c>
      <c r="J499" s="46">
        <v>2400</v>
      </c>
      <c r="K499" s="46">
        <v>200</v>
      </c>
      <c r="L499" s="46">
        <v>4200</v>
      </c>
      <c r="M499" s="46">
        <v>4200</v>
      </c>
      <c r="N499" s="46">
        <v>4200</v>
      </c>
      <c r="O499" s="46">
        <v>4800</v>
      </c>
      <c r="P499" s="44">
        <v>0</v>
      </c>
      <c r="Q499" s="46">
        <v>0</v>
      </c>
      <c r="R499" s="46">
        <v>0</v>
      </c>
    </row>
    <row r="500" spans="1:18" ht="24" customHeight="1" x14ac:dyDescent="0.25">
      <c r="A500" s="85" t="s">
        <v>377</v>
      </c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</row>
    <row r="501" spans="1:18" ht="21" x14ac:dyDescent="0.25">
      <c r="A501" s="42" t="s">
        <v>378</v>
      </c>
      <c r="B501" s="43">
        <v>405</v>
      </c>
      <c r="C501" s="44">
        <v>13670</v>
      </c>
      <c r="D501" s="45">
        <v>119587.8</v>
      </c>
      <c r="E501" s="45">
        <v>96935.8</v>
      </c>
      <c r="F501" s="45">
        <v>120067.9</v>
      </c>
      <c r="G501" s="45">
        <v>120644.6</v>
      </c>
      <c r="H501" s="45">
        <v>126390.6</v>
      </c>
      <c r="I501" s="45">
        <v>124876.7</v>
      </c>
      <c r="J501" s="46">
        <v>8748.19</v>
      </c>
      <c r="K501" s="46">
        <v>7091.13</v>
      </c>
      <c r="L501" s="46">
        <v>8783.31</v>
      </c>
      <c r="M501" s="46">
        <v>8825.5</v>
      </c>
      <c r="N501" s="46">
        <v>9245.84</v>
      </c>
      <c r="O501" s="46">
        <v>9135.09</v>
      </c>
      <c r="P501" s="44">
        <v>31</v>
      </c>
      <c r="Q501" s="45">
        <v>163.4</v>
      </c>
      <c r="R501" s="46">
        <v>5270.97</v>
      </c>
    </row>
    <row r="502" spans="1:18" ht="21" x14ac:dyDescent="0.25">
      <c r="A502" s="42" t="s">
        <v>379</v>
      </c>
      <c r="B502" s="43">
        <v>406</v>
      </c>
      <c r="C502" s="44">
        <v>11253</v>
      </c>
      <c r="D502" s="45">
        <v>96271</v>
      </c>
      <c r="E502" s="45">
        <v>77233.7</v>
      </c>
      <c r="F502" s="45">
        <v>96682.4</v>
      </c>
      <c r="G502" s="45">
        <v>97020.9</v>
      </c>
      <c r="H502" s="45">
        <v>101446.8</v>
      </c>
      <c r="I502" s="45">
        <v>100137.3</v>
      </c>
      <c r="J502" s="46">
        <v>8555.14</v>
      </c>
      <c r="K502" s="46">
        <v>6863.39</v>
      </c>
      <c r="L502" s="46">
        <v>8591.7000000000007</v>
      </c>
      <c r="M502" s="46">
        <v>8621.7800000000007</v>
      </c>
      <c r="N502" s="46">
        <v>9015.09</v>
      </c>
      <c r="O502" s="46">
        <v>8898.7199999999993</v>
      </c>
      <c r="P502" s="44">
        <v>25</v>
      </c>
      <c r="Q502" s="45">
        <v>115.1</v>
      </c>
      <c r="R502" s="46">
        <v>4604</v>
      </c>
    </row>
    <row r="503" spans="1:18" x14ac:dyDescent="0.25">
      <c r="A503" s="42" t="s">
        <v>380</v>
      </c>
      <c r="B503" s="43">
        <v>407</v>
      </c>
      <c r="C503" s="44">
        <v>466</v>
      </c>
      <c r="D503" s="45">
        <v>5506.1</v>
      </c>
      <c r="E503" s="45">
        <v>3813.5</v>
      </c>
      <c r="F503" s="45">
        <v>5526.8</v>
      </c>
      <c r="G503" s="45">
        <v>5758.1</v>
      </c>
      <c r="H503" s="45">
        <v>5794</v>
      </c>
      <c r="I503" s="45">
        <v>5191.5</v>
      </c>
      <c r="J503" s="46">
        <v>11815.67</v>
      </c>
      <c r="K503" s="46">
        <v>8183.48</v>
      </c>
      <c r="L503" s="46">
        <v>11860.09</v>
      </c>
      <c r="M503" s="46">
        <v>12356.44</v>
      </c>
      <c r="N503" s="46">
        <v>12433.48</v>
      </c>
      <c r="O503" s="46">
        <v>11140.56</v>
      </c>
      <c r="P503" s="44">
        <v>6</v>
      </c>
      <c r="Q503" s="45">
        <v>48.3</v>
      </c>
      <c r="R503" s="46">
        <v>8050</v>
      </c>
    </row>
    <row r="504" spans="1:18" x14ac:dyDescent="0.25">
      <c r="A504" s="42" t="s">
        <v>381</v>
      </c>
      <c r="B504" s="43">
        <v>408</v>
      </c>
      <c r="C504" s="44">
        <v>1872</v>
      </c>
      <c r="D504" s="45">
        <v>15391.7</v>
      </c>
      <c r="E504" s="45">
        <v>13544.8</v>
      </c>
      <c r="F504" s="45">
        <v>15439.1</v>
      </c>
      <c r="G504" s="45">
        <v>15445.8</v>
      </c>
      <c r="H504" s="45">
        <v>16730</v>
      </c>
      <c r="I504" s="45">
        <v>17124.2</v>
      </c>
      <c r="J504" s="46">
        <v>8222.06</v>
      </c>
      <c r="K504" s="46">
        <v>7235.47</v>
      </c>
      <c r="L504" s="46">
        <v>8247.3799999999992</v>
      </c>
      <c r="M504" s="46">
        <v>8250.9599999999991</v>
      </c>
      <c r="N504" s="46">
        <v>8936.9699999999993</v>
      </c>
      <c r="O504" s="46">
        <v>9147.5400000000009</v>
      </c>
      <c r="P504" s="44">
        <v>0</v>
      </c>
      <c r="Q504" s="45">
        <v>0</v>
      </c>
      <c r="R504" s="46">
        <v>0</v>
      </c>
    </row>
    <row r="505" spans="1:18" x14ac:dyDescent="0.25">
      <c r="A505" s="42" t="s">
        <v>382</v>
      </c>
      <c r="B505" s="43">
        <v>409</v>
      </c>
      <c r="C505" s="44">
        <v>64</v>
      </c>
      <c r="D505" s="45">
        <v>608.4</v>
      </c>
      <c r="E505" s="45">
        <v>541.1</v>
      </c>
      <c r="F505" s="45">
        <v>609</v>
      </c>
      <c r="G505" s="45">
        <v>609.20000000000005</v>
      </c>
      <c r="H505" s="45">
        <v>609.20000000000005</v>
      </c>
      <c r="I505" s="45">
        <v>613.1</v>
      </c>
      <c r="J505" s="46">
        <v>9506.25</v>
      </c>
      <c r="K505" s="46">
        <v>8454.69</v>
      </c>
      <c r="L505" s="46">
        <v>9515.6299999999992</v>
      </c>
      <c r="M505" s="46">
        <v>9518.75</v>
      </c>
      <c r="N505" s="46">
        <v>9518.75</v>
      </c>
      <c r="O505" s="46">
        <v>9579.69</v>
      </c>
      <c r="P505" s="44">
        <v>0</v>
      </c>
      <c r="Q505" s="45">
        <v>0</v>
      </c>
      <c r="R505" s="46">
        <v>0</v>
      </c>
    </row>
    <row r="506" spans="1:18" x14ac:dyDescent="0.25">
      <c r="A506" s="42" t="s">
        <v>383</v>
      </c>
      <c r="B506" s="43">
        <v>4091</v>
      </c>
      <c r="C506" s="44">
        <v>15</v>
      </c>
      <c r="D506" s="45">
        <v>1810.6</v>
      </c>
      <c r="E506" s="45">
        <v>1802.7</v>
      </c>
      <c r="F506" s="45">
        <v>1810.6</v>
      </c>
      <c r="G506" s="45">
        <v>1810.6</v>
      </c>
      <c r="H506" s="45">
        <v>1810.6</v>
      </c>
      <c r="I506" s="45">
        <v>1810.6</v>
      </c>
      <c r="J506" s="46">
        <v>120706.67</v>
      </c>
      <c r="K506" s="46">
        <v>120180</v>
      </c>
      <c r="L506" s="46">
        <v>120706.67</v>
      </c>
      <c r="M506" s="46">
        <v>120706.67</v>
      </c>
      <c r="N506" s="46">
        <v>120706.67</v>
      </c>
      <c r="O506" s="46">
        <v>120706.67</v>
      </c>
      <c r="P506" s="44">
        <v>0</v>
      </c>
      <c r="Q506" s="45">
        <v>0</v>
      </c>
      <c r="R506" s="46">
        <v>0</v>
      </c>
    </row>
    <row r="507" spans="1:18" s="34" customFormat="1" ht="52.5" x14ac:dyDescent="0.25">
      <c r="A507" s="42" t="s">
        <v>384</v>
      </c>
      <c r="B507" s="43">
        <v>410</v>
      </c>
      <c r="C507" s="44">
        <v>489</v>
      </c>
      <c r="D507" s="45">
        <v>3063.5</v>
      </c>
      <c r="E507" s="45">
        <v>2178.9</v>
      </c>
      <c r="F507" s="45">
        <v>3090.5</v>
      </c>
      <c r="G507" s="45">
        <v>3091</v>
      </c>
      <c r="H507" s="45">
        <v>3230.1</v>
      </c>
      <c r="I507" s="45">
        <v>3421</v>
      </c>
      <c r="J507" s="46">
        <v>6264.83</v>
      </c>
      <c r="K507" s="46">
        <v>4455.83</v>
      </c>
      <c r="L507" s="46">
        <v>6320.04</v>
      </c>
      <c r="M507" s="46">
        <v>6321.06</v>
      </c>
      <c r="N507" s="46">
        <v>6605.52</v>
      </c>
      <c r="O507" s="46">
        <v>6995.91</v>
      </c>
      <c r="P507" s="44">
        <v>0</v>
      </c>
      <c r="Q507" s="45">
        <v>0</v>
      </c>
      <c r="R507" s="46">
        <v>0</v>
      </c>
    </row>
    <row r="508" spans="1:18" ht="31.5" x14ac:dyDescent="0.25">
      <c r="A508" s="42" t="s">
        <v>385</v>
      </c>
      <c r="B508" s="43">
        <v>411</v>
      </c>
      <c r="C508" s="44">
        <v>1291</v>
      </c>
      <c r="D508" s="45">
        <v>9358.6</v>
      </c>
      <c r="E508" s="45">
        <v>6679</v>
      </c>
      <c r="F508" s="45">
        <v>9377</v>
      </c>
      <c r="G508" s="45">
        <v>9816.9</v>
      </c>
      <c r="H508" s="45">
        <v>10278.200000000001</v>
      </c>
      <c r="I508" s="45">
        <v>10485</v>
      </c>
      <c r="J508" s="46">
        <v>7249.11</v>
      </c>
      <c r="K508" s="46">
        <v>5173.51</v>
      </c>
      <c r="L508" s="46">
        <v>7263.36</v>
      </c>
      <c r="M508" s="46">
        <v>7604.11</v>
      </c>
      <c r="N508" s="46">
        <v>7961.43</v>
      </c>
      <c r="O508" s="46">
        <v>8121.61</v>
      </c>
      <c r="P508" s="44">
        <v>6</v>
      </c>
      <c r="Q508" s="45">
        <v>40.299999999999997</v>
      </c>
      <c r="R508" s="46">
        <v>6716.67</v>
      </c>
    </row>
    <row r="509" spans="1:18" ht="21" x14ac:dyDescent="0.25">
      <c r="A509" s="42" t="s">
        <v>386</v>
      </c>
      <c r="B509" s="43">
        <v>412</v>
      </c>
      <c r="C509" s="44">
        <v>39</v>
      </c>
      <c r="D509" s="45">
        <v>307</v>
      </c>
      <c r="E509" s="45">
        <v>254</v>
      </c>
      <c r="F509" s="45">
        <v>311.8</v>
      </c>
      <c r="G509" s="45">
        <v>311.8</v>
      </c>
      <c r="H509" s="45">
        <v>316.8</v>
      </c>
      <c r="I509" s="45">
        <v>310</v>
      </c>
      <c r="J509" s="46">
        <v>7871.79</v>
      </c>
      <c r="K509" s="46">
        <v>6512.82</v>
      </c>
      <c r="L509" s="46">
        <v>7994.87</v>
      </c>
      <c r="M509" s="46">
        <v>7994.87</v>
      </c>
      <c r="N509" s="46">
        <v>8123.08</v>
      </c>
      <c r="O509" s="46">
        <v>7948.72</v>
      </c>
      <c r="P509" s="44">
        <v>0</v>
      </c>
      <c r="Q509" s="46">
        <v>0</v>
      </c>
      <c r="R509" s="46">
        <v>0</v>
      </c>
    </row>
    <row r="510" spans="1:18" ht="21" x14ac:dyDescent="0.25">
      <c r="A510" s="42" t="s">
        <v>387</v>
      </c>
      <c r="B510" s="43">
        <v>413</v>
      </c>
      <c r="C510" s="44">
        <v>0</v>
      </c>
      <c r="D510" s="45">
        <v>0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4">
        <v>0</v>
      </c>
      <c r="Q510" s="46">
        <v>0</v>
      </c>
      <c r="R510" s="46">
        <v>0</v>
      </c>
    </row>
    <row r="511" spans="1:18" ht="21" x14ac:dyDescent="0.25">
      <c r="A511" s="42" t="s">
        <v>388</v>
      </c>
      <c r="B511" s="43">
        <v>414</v>
      </c>
      <c r="C511" s="44">
        <v>33</v>
      </c>
      <c r="D511" s="45">
        <v>383.8</v>
      </c>
      <c r="E511" s="45">
        <v>327.39999999999998</v>
      </c>
      <c r="F511" s="45">
        <v>383.9</v>
      </c>
      <c r="G511" s="45">
        <v>383.9</v>
      </c>
      <c r="H511" s="45">
        <v>416.3</v>
      </c>
      <c r="I511" s="45">
        <v>402.7</v>
      </c>
      <c r="J511" s="46">
        <v>11630.3</v>
      </c>
      <c r="K511" s="46">
        <v>9921.2099999999991</v>
      </c>
      <c r="L511" s="46">
        <v>11633.33</v>
      </c>
      <c r="M511" s="46">
        <v>11633.33</v>
      </c>
      <c r="N511" s="46">
        <v>12615.15</v>
      </c>
      <c r="O511" s="46">
        <v>12203.03</v>
      </c>
      <c r="P511" s="44">
        <v>0</v>
      </c>
      <c r="Q511" s="46">
        <v>0</v>
      </c>
      <c r="R511" s="46">
        <v>0</v>
      </c>
    </row>
    <row r="512" spans="1:18" ht="31.5" x14ac:dyDescent="0.25">
      <c r="A512" s="42" t="s">
        <v>389</v>
      </c>
      <c r="B512" s="43">
        <v>415</v>
      </c>
      <c r="C512" s="44">
        <v>8279</v>
      </c>
      <c r="D512" s="45">
        <v>86950.7</v>
      </c>
      <c r="E512" s="45">
        <v>73125.600000000006</v>
      </c>
      <c r="F512" s="45">
        <v>86984.6</v>
      </c>
      <c r="G512" s="45">
        <v>87094.5</v>
      </c>
      <c r="H512" s="45">
        <v>91705.3</v>
      </c>
      <c r="I512" s="45">
        <v>88971.3</v>
      </c>
      <c r="J512" s="46">
        <v>10502.56</v>
      </c>
      <c r="K512" s="46">
        <v>8832.66</v>
      </c>
      <c r="L512" s="46">
        <v>10506.66</v>
      </c>
      <c r="M512" s="46">
        <v>10519.93</v>
      </c>
      <c r="N512" s="46">
        <v>11076.86</v>
      </c>
      <c r="O512" s="46">
        <v>10746.62</v>
      </c>
      <c r="P512" s="44">
        <v>8</v>
      </c>
      <c r="Q512" s="45">
        <v>49.2</v>
      </c>
      <c r="R512" s="46">
        <v>6150</v>
      </c>
    </row>
    <row r="513" spans="1:18" ht="31.5" x14ac:dyDescent="0.25">
      <c r="A513" s="42" t="s">
        <v>390</v>
      </c>
      <c r="B513" s="43">
        <v>416</v>
      </c>
      <c r="C513" s="44">
        <v>875</v>
      </c>
      <c r="D513" s="45">
        <v>8424.6</v>
      </c>
      <c r="E513" s="45">
        <v>7313.5</v>
      </c>
      <c r="F513" s="45">
        <v>8424.6</v>
      </c>
      <c r="G513" s="45">
        <v>8428.1</v>
      </c>
      <c r="H513" s="45">
        <v>8563.2999999999993</v>
      </c>
      <c r="I513" s="45">
        <v>8494.9</v>
      </c>
      <c r="J513" s="46">
        <v>9628.11</v>
      </c>
      <c r="K513" s="46">
        <v>8358.2900000000009</v>
      </c>
      <c r="L513" s="46">
        <v>9628.11</v>
      </c>
      <c r="M513" s="46">
        <v>9632.11</v>
      </c>
      <c r="N513" s="46">
        <v>9786.6299999999992</v>
      </c>
      <c r="O513" s="46">
        <v>9708.4599999999991</v>
      </c>
      <c r="P513" s="44">
        <v>2</v>
      </c>
      <c r="Q513" s="45">
        <v>24.6</v>
      </c>
      <c r="R513" s="46">
        <v>12300</v>
      </c>
    </row>
    <row r="514" spans="1:18" ht="21" x14ac:dyDescent="0.25">
      <c r="A514" s="42" t="s">
        <v>391</v>
      </c>
      <c r="B514" s="43">
        <v>417</v>
      </c>
      <c r="C514" s="44">
        <v>2381</v>
      </c>
      <c r="D514" s="45">
        <v>8815.5</v>
      </c>
      <c r="E514" s="45">
        <v>5186.5</v>
      </c>
      <c r="F514" s="45">
        <v>9209</v>
      </c>
      <c r="G514" s="45">
        <v>9219.6</v>
      </c>
      <c r="H514" s="45">
        <v>9419.7999999999993</v>
      </c>
      <c r="I514" s="45">
        <v>10310.200000000001</v>
      </c>
      <c r="J514" s="46">
        <v>3702.44</v>
      </c>
      <c r="K514" s="46">
        <v>2178.29</v>
      </c>
      <c r="L514" s="46">
        <v>3867.7</v>
      </c>
      <c r="M514" s="46">
        <v>3872.15</v>
      </c>
      <c r="N514" s="46">
        <v>3956.24</v>
      </c>
      <c r="O514" s="46">
        <v>4330.2</v>
      </c>
      <c r="P514" s="44">
        <v>15</v>
      </c>
      <c r="Q514" s="45">
        <v>49.3</v>
      </c>
      <c r="R514" s="46">
        <v>3286.67</v>
      </c>
    </row>
    <row r="515" spans="1:18" ht="21" x14ac:dyDescent="0.25">
      <c r="A515" s="42" t="s">
        <v>392</v>
      </c>
      <c r="B515" s="43">
        <v>418</v>
      </c>
      <c r="C515" s="44">
        <v>283</v>
      </c>
      <c r="D515" s="45">
        <v>2284.1</v>
      </c>
      <c r="E515" s="45">
        <v>1870.9</v>
      </c>
      <c r="F515" s="45">
        <v>2286.5</v>
      </c>
      <c r="G515" s="45">
        <v>2298.8000000000002</v>
      </c>
      <c r="H515" s="45">
        <v>2460.8000000000002</v>
      </c>
      <c r="I515" s="45">
        <v>2481.6</v>
      </c>
      <c r="J515" s="46">
        <v>8071.02</v>
      </c>
      <c r="K515" s="46">
        <v>6610.95</v>
      </c>
      <c r="L515" s="46">
        <v>8079.51</v>
      </c>
      <c r="M515" s="46">
        <v>8122.97</v>
      </c>
      <c r="N515" s="46">
        <v>8695.41</v>
      </c>
      <c r="O515" s="46">
        <v>8768.9</v>
      </c>
      <c r="P515" s="44">
        <v>0</v>
      </c>
      <c r="Q515" s="45">
        <v>0</v>
      </c>
      <c r="R515" s="46">
        <v>0</v>
      </c>
    </row>
    <row r="516" spans="1:18" ht="21" x14ac:dyDescent="0.25">
      <c r="A516" s="42" t="s">
        <v>393</v>
      </c>
      <c r="B516" s="43">
        <v>419</v>
      </c>
      <c r="C516" s="44">
        <v>1776</v>
      </c>
      <c r="D516" s="45">
        <v>16794</v>
      </c>
      <c r="E516" s="45">
        <v>14077</v>
      </c>
      <c r="F516" s="45">
        <v>16957.8</v>
      </c>
      <c r="G516" s="45">
        <v>17100.7</v>
      </c>
      <c r="H516" s="45">
        <v>17890.5</v>
      </c>
      <c r="I516" s="45">
        <v>17299.8</v>
      </c>
      <c r="J516" s="46">
        <v>9456.08</v>
      </c>
      <c r="K516" s="46">
        <v>7926.24</v>
      </c>
      <c r="L516" s="46">
        <v>9548.31</v>
      </c>
      <c r="M516" s="46">
        <v>9628.77</v>
      </c>
      <c r="N516" s="46">
        <v>10073.48</v>
      </c>
      <c r="O516" s="46">
        <v>9740.8799999999992</v>
      </c>
      <c r="P516" s="44">
        <v>17</v>
      </c>
      <c r="Q516" s="45">
        <v>115.7</v>
      </c>
      <c r="R516" s="46">
        <v>6805.88</v>
      </c>
    </row>
    <row r="517" spans="1:18" ht="24" customHeight="1" x14ac:dyDescent="0.25">
      <c r="A517" s="85" t="s">
        <v>394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</row>
    <row r="518" spans="1:18" ht="21" x14ac:dyDescent="0.25">
      <c r="A518" s="42" t="s">
        <v>395</v>
      </c>
      <c r="B518" s="43">
        <v>420</v>
      </c>
      <c r="C518" s="44">
        <v>142</v>
      </c>
      <c r="D518" s="45">
        <v>2227.3000000000002</v>
      </c>
      <c r="E518" s="45">
        <v>1398.9</v>
      </c>
      <c r="F518" s="45">
        <v>2227.3000000000002</v>
      </c>
      <c r="G518" s="45">
        <v>2577.1999999999998</v>
      </c>
      <c r="H518" s="45">
        <v>2591.9</v>
      </c>
      <c r="I518" s="45">
        <v>2328</v>
      </c>
      <c r="J518" s="46">
        <v>15685.21</v>
      </c>
      <c r="K518" s="46">
        <v>9851.41</v>
      </c>
      <c r="L518" s="46">
        <v>15685.21</v>
      </c>
      <c r="M518" s="46">
        <v>18149.3</v>
      </c>
      <c r="N518" s="46">
        <v>18252.82</v>
      </c>
      <c r="O518" s="46">
        <v>16394.37</v>
      </c>
      <c r="P518" s="44">
        <v>2</v>
      </c>
      <c r="Q518" s="45">
        <v>34.799999999999997</v>
      </c>
      <c r="R518" s="46">
        <v>17400</v>
      </c>
    </row>
    <row r="519" spans="1:18" ht="24.5" customHeight="1" x14ac:dyDescent="0.25">
      <c r="A519" s="85" t="s">
        <v>396</v>
      </c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</row>
    <row r="520" spans="1:18" x14ac:dyDescent="0.25">
      <c r="A520" s="42" t="s">
        <v>346</v>
      </c>
      <c r="B520" s="43">
        <v>421</v>
      </c>
      <c r="C520" s="44">
        <v>97529</v>
      </c>
      <c r="D520" s="45">
        <v>658519.30000000005</v>
      </c>
      <c r="E520" s="45">
        <v>572406.1</v>
      </c>
      <c r="F520" s="45">
        <v>658877.69999999995</v>
      </c>
      <c r="G520" s="45">
        <v>658878.1</v>
      </c>
      <c r="H520" s="45">
        <v>682906.3</v>
      </c>
      <c r="I520" s="45">
        <v>712561.1</v>
      </c>
      <c r="J520" s="46">
        <v>6752.04</v>
      </c>
      <c r="K520" s="46">
        <v>5869.09</v>
      </c>
      <c r="L520" s="46">
        <v>6755.71</v>
      </c>
      <c r="M520" s="46">
        <v>6755.71</v>
      </c>
      <c r="N520" s="46">
        <v>7002.08</v>
      </c>
      <c r="O520" s="46">
        <v>7306.15</v>
      </c>
      <c r="P520" s="44">
        <v>3</v>
      </c>
      <c r="Q520" s="45">
        <v>9.4</v>
      </c>
      <c r="R520" s="46">
        <v>3133.33</v>
      </c>
    </row>
    <row r="521" spans="1:18" ht="15.75" customHeight="1" x14ac:dyDescent="0.25">
      <c r="A521" s="85" t="s">
        <v>397</v>
      </c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</row>
    <row r="522" spans="1:18" x14ac:dyDescent="0.25">
      <c r="A522" s="42" t="s">
        <v>346</v>
      </c>
      <c r="B522" s="43">
        <v>425</v>
      </c>
      <c r="C522" s="61">
        <v>0</v>
      </c>
      <c r="D522" s="62">
        <v>0</v>
      </c>
      <c r="E522" s="62">
        <v>0</v>
      </c>
      <c r="F522" s="62">
        <v>0</v>
      </c>
      <c r="G522" s="62">
        <v>0</v>
      </c>
      <c r="H522" s="62">
        <v>0</v>
      </c>
      <c r="I522" s="62">
        <v>0</v>
      </c>
      <c r="J522" s="62">
        <v>0</v>
      </c>
      <c r="K522" s="62">
        <v>0</v>
      </c>
      <c r="L522" s="62">
        <v>0</v>
      </c>
      <c r="M522" s="62">
        <v>0</v>
      </c>
      <c r="N522" s="62">
        <v>0</v>
      </c>
      <c r="O522" s="62">
        <v>0</v>
      </c>
      <c r="P522" s="61">
        <v>0</v>
      </c>
      <c r="Q522" s="62">
        <v>0</v>
      </c>
      <c r="R522" s="62">
        <v>0</v>
      </c>
    </row>
    <row r="523" spans="1:18" ht="35.75" customHeight="1" x14ac:dyDescent="0.25">
      <c r="A523" s="85" t="s">
        <v>398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</row>
    <row r="524" spans="1:18" x14ac:dyDescent="0.25">
      <c r="A524" s="42" t="s">
        <v>399</v>
      </c>
      <c r="B524" s="43">
        <v>426</v>
      </c>
      <c r="C524" s="44">
        <v>1</v>
      </c>
      <c r="D524" s="45">
        <v>1.4</v>
      </c>
      <c r="E524" s="45">
        <v>0</v>
      </c>
      <c r="F524" s="45">
        <v>2.4</v>
      </c>
      <c r="G524" s="45">
        <v>2.4</v>
      </c>
      <c r="H524" s="45">
        <v>2.4</v>
      </c>
      <c r="I524" s="45">
        <v>7.7</v>
      </c>
      <c r="J524" s="46">
        <v>1400</v>
      </c>
      <c r="K524" s="46">
        <v>0</v>
      </c>
      <c r="L524" s="46">
        <v>2400</v>
      </c>
      <c r="M524" s="46">
        <v>2400</v>
      </c>
      <c r="N524" s="46">
        <v>2400</v>
      </c>
      <c r="O524" s="46">
        <v>7700</v>
      </c>
      <c r="P524" s="44">
        <v>0</v>
      </c>
      <c r="Q524" s="46">
        <v>0</v>
      </c>
      <c r="R524" s="46">
        <v>0</v>
      </c>
    </row>
    <row r="525" spans="1:18" x14ac:dyDescent="0.25">
      <c r="A525" s="42" t="s">
        <v>400</v>
      </c>
      <c r="B525" s="43">
        <v>4261</v>
      </c>
      <c r="C525" s="44">
        <v>1</v>
      </c>
      <c r="D525" s="45">
        <v>1.4</v>
      </c>
      <c r="E525" s="45">
        <v>0</v>
      </c>
      <c r="F525" s="45">
        <v>2.4</v>
      </c>
      <c r="G525" s="45">
        <v>2.4</v>
      </c>
      <c r="H525" s="45">
        <v>2.4</v>
      </c>
      <c r="I525" s="45">
        <v>7.7</v>
      </c>
      <c r="J525" s="46">
        <v>1400</v>
      </c>
      <c r="K525" s="46">
        <v>0</v>
      </c>
      <c r="L525" s="46">
        <v>2400</v>
      </c>
      <c r="M525" s="46">
        <v>2400</v>
      </c>
      <c r="N525" s="46">
        <v>2400</v>
      </c>
      <c r="O525" s="46">
        <v>7700</v>
      </c>
      <c r="P525" s="44">
        <v>0</v>
      </c>
      <c r="Q525" s="46">
        <v>0</v>
      </c>
      <c r="R525" s="46">
        <v>0</v>
      </c>
    </row>
    <row r="526" spans="1:18" x14ac:dyDescent="0.25">
      <c r="A526" s="42" t="s">
        <v>401</v>
      </c>
      <c r="B526" s="43">
        <v>4262</v>
      </c>
      <c r="C526" s="44">
        <v>0</v>
      </c>
      <c r="D526" s="46">
        <v>0</v>
      </c>
      <c r="E526" s="46">
        <v>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4">
        <v>0</v>
      </c>
      <c r="Q526" s="46">
        <v>0</v>
      </c>
      <c r="R526" s="46">
        <v>0</v>
      </c>
    </row>
    <row r="527" spans="1:18" x14ac:dyDescent="0.25">
      <c r="A527" s="42" t="s">
        <v>402</v>
      </c>
      <c r="B527" s="43">
        <v>4263</v>
      </c>
      <c r="C527" s="44">
        <v>0</v>
      </c>
      <c r="D527" s="46">
        <v>0</v>
      </c>
      <c r="E527" s="46">
        <v>0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4">
        <v>0</v>
      </c>
      <c r="Q527" s="46">
        <v>0</v>
      </c>
      <c r="R527" s="46">
        <v>0</v>
      </c>
    </row>
    <row r="528" spans="1:18" x14ac:dyDescent="0.25">
      <c r="A528" s="42" t="s">
        <v>403</v>
      </c>
      <c r="B528" s="43"/>
      <c r="C528" s="44">
        <v>0</v>
      </c>
      <c r="D528" s="46">
        <v>0</v>
      </c>
      <c r="E528" s="46">
        <v>0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68"/>
      <c r="Q528" s="68"/>
      <c r="R528" s="68"/>
    </row>
    <row r="529" spans="1:18" ht="42" x14ac:dyDescent="0.25">
      <c r="A529" s="42" t="s">
        <v>404</v>
      </c>
      <c r="B529" s="43">
        <v>427</v>
      </c>
      <c r="C529" s="44">
        <v>127255</v>
      </c>
      <c r="D529" s="45">
        <v>635290.69999999995</v>
      </c>
      <c r="E529" s="45">
        <v>540237.4</v>
      </c>
      <c r="F529" s="45">
        <v>676680.3</v>
      </c>
      <c r="G529" s="45">
        <v>680406.9</v>
      </c>
      <c r="H529" s="45">
        <v>765511.3</v>
      </c>
      <c r="I529" s="45">
        <v>762893</v>
      </c>
      <c r="J529" s="46">
        <v>4992.2700000000004</v>
      </c>
      <c r="K529" s="46">
        <v>4245.3100000000004</v>
      </c>
      <c r="L529" s="46">
        <v>5317.51</v>
      </c>
      <c r="M529" s="46">
        <v>5346.8</v>
      </c>
      <c r="N529" s="46">
        <v>6015.57</v>
      </c>
      <c r="O529" s="46">
        <v>5994.99</v>
      </c>
      <c r="P529" s="44">
        <v>2333</v>
      </c>
      <c r="Q529" s="45">
        <v>11859.2</v>
      </c>
      <c r="R529" s="46">
        <v>5083.24</v>
      </c>
    </row>
    <row r="530" spans="1:18" ht="21" x14ac:dyDescent="0.25">
      <c r="A530" s="42" t="s">
        <v>405</v>
      </c>
      <c r="B530" s="43">
        <v>428</v>
      </c>
      <c r="C530" s="44">
        <v>34</v>
      </c>
      <c r="D530" s="45">
        <v>184.6</v>
      </c>
      <c r="E530" s="45">
        <v>104.2</v>
      </c>
      <c r="F530" s="45">
        <v>184.6</v>
      </c>
      <c r="G530" s="45">
        <v>190.1</v>
      </c>
      <c r="H530" s="45">
        <v>195.9</v>
      </c>
      <c r="I530" s="45">
        <v>213.6</v>
      </c>
      <c r="J530" s="46">
        <v>5429.41</v>
      </c>
      <c r="K530" s="46">
        <v>3064.71</v>
      </c>
      <c r="L530" s="46">
        <v>5429.41</v>
      </c>
      <c r="M530" s="46">
        <v>5591.18</v>
      </c>
      <c r="N530" s="46">
        <v>5761.76</v>
      </c>
      <c r="O530" s="46">
        <v>6282.35</v>
      </c>
      <c r="P530" s="44">
        <v>0</v>
      </c>
      <c r="Q530" s="46">
        <v>0</v>
      </c>
      <c r="R530" s="46">
        <v>0</v>
      </c>
    </row>
    <row r="531" spans="1:18" ht="31.5" x14ac:dyDescent="0.25">
      <c r="A531" s="42" t="s">
        <v>406</v>
      </c>
      <c r="B531" s="43">
        <v>4281</v>
      </c>
      <c r="C531" s="44">
        <v>19</v>
      </c>
      <c r="D531" s="45">
        <v>121</v>
      </c>
      <c r="E531" s="45">
        <v>60.4</v>
      </c>
      <c r="F531" s="45">
        <v>121</v>
      </c>
      <c r="G531" s="45">
        <v>126.5</v>
      </c>
      <c r="H531" s="45">
        <v>126.5</v>
      </c>
      <c r="I531" s="45">
        <v>135.9</v>
      </c>
      <c r="J531" s="46">
        <v>6368.42</v>
      </c>
      <c r="K531" s="46">
        <v>3178.95</v>
      </c>
      <c r="L531" s="46">
        <v>6368.42</v>
      </c>
      <c r="M531" s="46">
        <v>6657.89</v>
      </c>
      <c r="N531" s="46">
        <v>6657.89</v>
      </c>
      <c r="O531" s="46">
        <v>7152.63</v>
      </c>
      <c r="P531" s="44">
        <v>0</v>
      </c>
      <c r="Q531" s="46">
        <v>0</v>
      </c>
      <c r="R531" s="46">
        <v>0</v>
      </c>
    </row>
    <row r="532" spans="1:18" ht="31.5" x14ac:dyDescent="0.25">
      <c r="A532" s="42" t="s">
        <v>407</v>
      </c>
      <c r="B532" s="43">
        <v>4282</v>
      </c>
      <c r="C532" s="44">
        <v>2</v>
      </c>
      <c r="D532" s="45">
        <v>5.9</v>
      </c>
      <c r="E532" s="45">
        <v>2.1</v>
      </c>
      <c r="F532" s="45">
        <v>5.9</v>
      </c>
      <c r="G532" s="45">
        <v>5.9</v>
      </c>
      <c r="H532" s="45">
        <v>5.9</v>
      </c>
      <c r="I532" s="45">
        <v>7.2</v>
      </c>
      <c r="J532" s="46">
        <v>2950</v>
      </c>
      <c r="K532" s="46">
        <v>1050</v>
      </c>
      <c r="L532" s="46">
        <v>2950</v>
      </c>
      <c r="M532" s="46">
        <v>2950</v>
      </c>
      <c r="N532" s="46">
        <v>2950</v>
      </c>
      <c r="O532" s="46">
        <v>3600</v>
      </c>
      <c r="P532" s="44">
        <v>0</v>
      </c>
      <c r="Q532" s="46">
        <v>0</v>
      </c>
      <c r="R532" s="46">
        <v>0</v>
      </c>
    </row>
    <row r="533" spans="1:18" ht="21" x14ac:dyDescent="0.25">
      <c r="A533" s="42" t="s">
        <v>408</v>
      </c>
      <c r="B533" s="43">
        <v>429</v>
      </c>
      <c r="C533" s="44">
        <v>1735</v>
      </c>
      <c r="D533" s="45">
        <v>39202</v>
      </c>
      <c r="E533" s="45">
        <v>28859.5</v>
      </c>
      <c r="F533" s="45">
        <v>39202</v>
      </c>
      <c r="G533" s="45">
        <v>39212.800000000003</v>
      </c>
      <c r="H533" s="45">
        <v>39370.800000000003</v>
      </c>
      <c r="I533" s="45">
        <v>30820.2</v>
      </c>
      <c r="J533" s="46">
        <v>22594.81</v>
      </c>
      <c r="K533" s="46">
        <v>16633.72</v>
      </c>
      <c r="L533" s="46">
        <v>22594.81</v>
      </c>
      <c r="M533" s="46">
        <v>22601.040000000001</v>
      </c>
      <c r="N533" s="46">
        <v>22692.1</v>
      </c>
      <c r="O533" s="46">
        <v>17763.8</v>
      </c>
      <c r="P533" s="44">
        <v>0</v>
      </c>
      <c r="Q533" s="46">
        <v>0</v>
      </c>
      <c r="R533" s="46">
        <v>0</v>
      </c>
    </row>
    <row r="534" spans="1:18" s="34" customFormat="1" ht="63" x14ac:dyDescent="0.25">
      <c r="A534" s="54" t="s">
        <v>409</v>
      </c>
      <c r="B534" s="43">
        <v>430</v>
      </c>
      <c r="C534" s="44">
        <v>1639</v>
      </c>
      <c r="D534" s="45">
        <v>37836.199999999997</v>
      </c>
      <c r="E534" s="45">
        <v>27911.599999999999</v>
      </c>
      <c r="F534" s="45">
        <v>37836.199999999997</v>
      </c>
      <c r="G534" s="45">
        <v>37847</v>
      </c>
      <c r="H534" s="45">
        <v>37847</v>
      </c>
      <c r="I534" s="45">
        <v>29388.3</v>
      </c>
      <c r="J534" s="46">
        <v>23084.93</v>
      </c>
      <c r="K534" s="46">
        <v>17029.650000000001</v>
      </c>
      <c r="L534" s="46">
        <v>23084.93</v>
      </c>
      <c r="M534" s="46">
        <v>23091.52</v>
      </c>
      <c r="N534" s="46">
        <v>23091.52</v>
      </c>
      <c r="O534" s="46">
        <v>17930.63</v>
      </c>
      <c r="P534" s="44">
        <v>0</v>
      </c>
      <c r="Q534" s="46">
        <v>0</v>
      </c>
      <c r="R534" s="46">
        <v>0</v>
      </c>
    </row>
    <row r="535" spans="1:18" ht="21" x14ac:dyDescent="0.25">
      <c r="A535" s="69" t="s">
        <v>410</v>
      </c>
      <c r="B535" s="58">
        <v>4301</v>
      </c>
      <c r="C535" s="44">
        <v>35</v>
      </c>
      <c r="D535" s="45">
        <v>1047.8</v>
      </c>
      <c r="E535" s="45">
        <v>671.6</v>
      </c>
      <c r="F535" s="45">
        <v>1047.8</v>
      </c>
      <c r="G535" s="45">
        <v>1047.8</v>
      </c>
      <c r="H535" s="45">
        <v>1047.8</v>
      </c>
      <c r="I535" s="45">
        <v>724.2</v>
      </c>
      <c r="J535" s="46">
        <v>29937.14</v>
      </c>
      <c r="K535" s="46">
        <v>19188.57</v>
      </c>
      <c r="L535" s="46">
        <v>29937.14</v>
      </c>
      <c r="M535" s="46">
        <v>29937.14</v>
      </c>
      <c r="N535" s="46">
        <v>29937.14</v>
      </c>
      <c r="O535" s="46">
        <v>20691.43</v>
      </c>
      <c r="P535" s="44">
        <v>0</v>
      </c>
      <c r="Q535" s="46">
        <v>0</v>
      </c>
      <c r="R535" s="46">
        <v>0</v>
      </c>
    </row>
    <row r="536" spans="1:18" ht="31.5" x14ac:dyDescent="0.25">
      <c r="A536" s="65" t="s">
        <v>411</v>
      </c>
      <c r="B536" s="60">
        <v>43011</v>
      </c>
      <c r="C536" s="44">
        <v>16</v>
      </c>
      <c r="D536" s="45">
        <v>394.2</v>
      </c>
      <c r="E536" s="45">
        <v>297.8</v>
      </c>
      <c r="F536" s="45">
        <v>394.2</v>
      </c>
      <c r="G536" s="45">
        <v>394.2</v>
      </c>
      <c r="H536" s="45">
        <v>394.2</v>
      </c>
      <c r="I536" s="45">
        <v>327.5</v>
      </c>
      <c r="J536" s="46">
        <v>24637.5</v>
      </c>
      <c r="K536" s="46">
        <v>18612.5</v>
      </c>
      <c r="L536" s="46">
        <v>24637.5</v>
      </c>
      <c r="M536" s="46">
        <v>24637.5</v>
      </c>
      <c r="N536" s="46">
        <v>24637.5</v>
      </c>
      <c r="O536" s="46">
        <v>20468.75</v>
      </c>
      <c r="P536" s="44">
        <v>0</v>
      </c>
      <c r="Q536" s="46">
        <v>0</v>
      </c>
      <c r="R536" s="46">
        <v>0</v>
      </c>
    </row>
    <row r="537" spans="1:18" x14ac:dyDescent="0.25">
      <c r="A537" s="54" t="s">
        <v>363</v>
      </c>
      <c r="B537" s="70">
        <v>4302</v>
      </c>
      <c r="C537" s="44">
        <v>755</v>
      </c>
      <c r="D537" s="45">
        <v>20164.3</v>
      </c>
      <c r="E537" s="45">
        <v>14037.3</v>
      </c>
      <c r="F537" s="45">
        <v>20164.3</v>
      </c>
      <c r="G537" s="45">
        <v>20175.099999999999</v>
      </c>
      <c r="H537" s="45">
        <v>20175.099999999999</v>
      </c>
      <c r="I537" s="45">
        <v>14784.8</v>
      </c>
      <c r="J537" s="46">
        <v>26707.68</v>
      </c>
      <c r="K537" s="46">
        <v>18592.45</v>
      </c>
      <c r="L537" s="46">
        <v>26707.68</v>
      </c>
      <c r="M537" s="46">
        <v>26721.99</v>
      </c>
      <c r="N537" s="46">
        <v>26721.99</v>
      </c>
      <c r="O537" s="46">
        <v>19582.52</v>
      </c>
      <c r="P537" s="44">
        <v>0</v>
      </c>
      <c r="Q537" s="46">
        <v>0</v>
      </c>
      <c r="R537" s="46">
        <v>0</v>
      </c>
    </row>
    <row r="538" spans="1:18" ht="31.5" x14ac:dyDescent="0.25">
      <c r="A538" s="71" t="s">
        <v>412</v>
      </c>
      <c r="B538" s="60">
        <v>43021</v>
      </c>
      <c r="C538" s="44">
        <v>198</v>
      </c>
      <c r="D538" s="45">
        <v>4764.3999999999996</v>
      </c>
      <c r="E538" s="45">
        <v>3679.7</v>
      </c>
      <c r="F538" s="45">
        <v>4764.3999999999996</v>
      </c>
      <c r="G538" s="45">
        <v>4764.3999999999996</v>
      </c>
      <c r="H538" s="45">
        <v>4764.3999999999996</v>
      </c>
      <c r="I538" s="45">
        <v>3930.8</v>
      </c>
      <c r="J538" s="46">
        <v>24062.63</v>
      </c>
      <c r="K538" s="46">
        <v>18584.34</v>
      </c>
      <c r="L538" s="46">
        <v>24062.63</v>
      </c>
      <c r="M538" s="46">
        <v>24062.63</v>
      </c>
      <c r="N538" s="46">
        <v>24062.63</v>
      </c>
      <c r="O538" s="46">
        <v>19852.53</v>
      </c>
      <c r="P538" s="44">
        <v>0</v>
      </c>
      <c r="Q538" s="46">
        <v>0</v>
      </c>
      <c r="R538" s="46">
        <v>0</v>
      </c>
    </row>
    <row r="539" spans="1:18" x14ac:dyDescent="0.25">
      <c r="A539" s="72" t="s">
        <v>364</v>
      </c>
      <c r="B539" s="70">
        <v>4303</v>
      </c>
      <c r="C539" s="44">
        <v>849</v>
      </c>
      <c r="D539" s="45">
        <v>16624.099999999999</v>
      </c>
      <c r="E539" s="45">
        <v>13202.7</v>
      </c>
      <c r="F539" s="45">
        <v>16624.099999999999</v>
      </c>
      <c r="G539" s="45">
        <v>16624.099999999999</v>
      </c>
      <c r="H539" s="45">
        <v>16624.099999999999</v>
      </c>
      <c r="I539" s="45">
        <v>13879.3</v>
      </c>
      <c r="J539" s="46">
        <v>19580.8</v>
      </c>
      <c r="K539" s="46">
        <v>15550.88</v>
      </c>
      <c r="L539" s="46">
        <v>19580.8</v>
      </c>
      <c r="M539" s="46">
        <v>19580.8</v>
      </c>
      <c r="N539" s="46">
        <v>19580.8</v>
      </c>
      <c r="O539" s="46">
        <v>16347.82</v>
      </c>
      <c r="P539" s="44">
        <v>0</v>
      </c>
      <c r="Q539" s="46">
        <v>0</v>
      </c>
      <c r="R539" s="46">
        <v>0</v>
      </c>
    </row>
    <row r="540" spans="1:18" ht="31.5" x14ac:dyDescent="0.25">
      <c r="A540" s="65" t="s">
        <v>413</v>
      </c>
      <c r="B540" s="60">
        <v>43031</v>
      </c>
      <c r="C540" s="44">
        <v>189</v>
      </c>
      <c r="D540" s="45">
        <v>3635.9</v>
      </c>
      <c r="E540" s="45">
        <v>3044.5</v>
      </c>
      <c r="F540" s="45">
        <v>3635.9</v>
      </c>
      <c r="G540" s="45">
        <v>3635.9</v>
      </c>
      <c r="H540" s="45">
        <v>3635.9</v>
      </c>
      <c r="I540" s="45">
        <v>3228.1</v>
      </c>
      <c r="J540" s="73">
        <f t="shared" ref="J540:O540" si="0">ROUND(D540/$C540*1000,2)</f>
        <v>19237.57</v>
      </c>
      <c r="K540" s="73">
        <f t="shared" si="0"/>
        <v>16108.47</v>
      </c>
      <c r="L540" s="73">
        <f t="shared" si="0"/>
        <v>19237.57</v>
      </c>
      <c r="M540" s="73">
        <f t="shared" si="0"/>
        <v>19237.57</v>
      </c>
      <c r="N540" s="73">
        <f t="shared" si="0"/>
        <v>19237.57</v>
      </c>
      <c r="O540" s="73">
        <f t="shared" si="0"/>
        <v>17079.89</v>
      </c>
      <c r="P540" s="44">
        <v>0</v>
      </c>
      <c r="Q540" s="46">
        <v>0</v>
      </c>
      <c r="R540" s="46">
        <v>0</v>
      </c>
    </row>
    <row r="541" spans="1:18" x14ac:dyDescent="0.25">
      <c r="A541" s="42" t="s">
        <v>414</v>
      </c>
      <c r="B541" s="55">
        <v>431</v>
      </c>
      <c r="C541" s="44">
        <v>96</v>
      </c>
      <c r="D541" s="45">
        <v>1365.8</v>
      </c>
      <c r="E541" s="45">
        <v>947.9</v>
      </c>
      <c r="F541" s="45">
        <v>1365.8</v>
      </c>
      <c r="G541" s="45">
        <v>1365.8</v>
      </c>
      <c r="H541" s="45">
        <v>1523.8</v>
      </c>
      <c r="I541" s="45">
        <v>1431.9</v>
      </c>
      <c r="J541" s="46">
        <v>14227.08</v>
      </c>
      <c r="K541" s="46">
        <v>9873.9599999999991</v>
      </c>
      <c r="L541" s="46">
        <v>14227.08</v>
      </c>
      <c r="M541" s="46">
        <v>14227.08</v>
      </c>
      <c r="N541" s="46">
        <v>15872.92</v>
      </c>
      <c r="O541" s="46">
        <v>14915.63</v>
      </c>
      <c r="P541" s="44">
        <v>0</v>
      </c>
      <c r="Q541" s="46">
        <v>0</v>
      </c>
      <c r="R541" s="46">
        <v>0</v>
      </c>
    </row>
    <row r="542" spans="1:18" ht="21" x14ac:dyDescent="0.25">
      <c r="A542" s="51" t="s">
        <v>410</v>
      </c>
      <c r="B542" s="43">
        <v>4311</v>
      </c>
      <c r="C542" s="44">
        <v>2</v>
      </c>
      <c r="D542" s="45">
        <v>37.6</v>
      </c>
      <c r="E542" s="45">
        <v>25.3</v>
      </c>
      <c r="F542" s="45">
        <v>37.6</v>
      </c>
      <c r="G542" s="45">
        <v>37.6</v>
      </c>
      <c r="H542" s="45">
        <v>47.9</v>
      </c>
      <c r="I542" s="45">
        <v>41.9</v>
      </c>
      <c r="J542" s="46">
        <v>18800</v>
      </c>
      <c r="K542" s="46">
        <v>12650</v>
      </c>
      <c r="L542" s="46">
        <v>18800</v>
      </c>
      <c r="M542" s="46">
        <v>18800</v>
      </c>
      <c r="N542" s="46">
        <v>23950</v>
      </c>
      <c r="O542" s="46">
        <v>20950</v>
      </c>
      <c r="P542" s="44">
        <v>0</v>
      </c>
      <c r="Q542" s="46">
        <v>0</v>
      </c>
      <c r="R542" s="46">
        <v>0</v>
      </c>
    </row>
    <row r="543" spans="1:18" x14ac:dyDescent="0.25">
      <c r="A543" s="54" t="s">
        <v>363</v>
      </c>
      <c r="B543" s="43">
        <v>4312</v>
      </c>
      <c r="C543" s="44">
        <v>14</v>
      </c>
      <c r="D543" s="45">
        <v>252.2</v>
      </c>
      <c r="E543" s="45">
        <v>157.9</v>
      </c>
      <c r="F543" s="45">
        <v>252.2</v>
      </c>
      <c r="G543" s="45">
        <v>252.2</v>
      </c>
      <c r="H543" s="45">
        <v>280.8</v>
      </c>
      <c r="I543" s="45">
        <v>255.8</v>
      </c>
      <c r="J543" s="46">
        <v>18014.29</v>
      </c>
      <c r="K543" s="46">
        <v>11278.57</v>
      </c>
      <c r="L543" s="46">
        <v>18014.29</v>
      </c>
      <c r="M543" s="46">
        <v>18014.29</v>
      </c>
      <c r="N543" s="46">
        <v>20057.14</v>
      </c>
      <c r="O543" s="46">
        <v>18271.43</v>
      </c>
      <c r="P543" s="44">
        <v>0</v>
      </c>
      <c r="Q543" s="46">
        <v>0</v>
      </c>
      <c r="R543" s="46">
        <v>0</v>
      </c>
    </row>
    <row r="544" spans="1:18" x14ac:dyDescent="0.25">
      <c r="A544" s="54" t="s">
        <v>364</v>
      </c>
      <c r="B544" s="43">
        <v>4313</v>
      </c>
      <c r="C544" s="44">
        <v>80</v>
      </c>
      <c r="D544" s="45">
        <v>1076</v>
      </c>
      <c r="E544" s="45">
        <v>764.7</v>
      </c>
      <c r="F544" s="45">
        <v>1076</v>
      </c>
      <c r="G544" s="45">
        <v>1076</v>
      </c>
      <c r="H544" s="45">
        <v>1195.0999999999999</v>
      </c>
      <c r="I544" s="45">
        <v>1134.2</v>
      </c>
      <c r="J544" s="46">
        <v>13450</v>
      </c>
      <c r="K544" s="46">
        <v>9558.75</v>
      </c>
      <c r="L544" s="46">
        <v>13450</v>
      </c>
      <c r="M544" s="46">
        <v>13450</v>
      </c>
      <c r="N544" s="46">
        <v>14938.75</v>
      </c>
      <c r="O544" s="46">
        <v>14177.5</v>
      </c>
      <c r="P544" s="44">
        <v>0</v>
      </c>
      <c r="Q544" s="46">
        <v>0</v>
      </c>
      <c r="R544" s="46">
        <v>0</v>
      </c>
    </row>
    <row r="545" spans="1:18" ht="31.5" x14ac:dyDescent="0.25">
      <c r="A545" s="42" t="s">
        <v>415</v>
      </c>
      <c r="B545" s="43">
        <v>432</v>
      </c>
      <c r="C545" s="44">
        <v>1237</v>
      </c>
      <c r="D545" s="45">
        <v>25324.9</v>
      </c>
      <c r="E545" s="45">
        <v>19015.900000000001</v>
      </c>
      <c r="F545" s="45">
        <v>25326</v>
      </c>
      <c r="G545" s="45">
        <v>25360</v>
      </c>
      <c r="H545" s="45">
        <v>25684.7</v>
      </c>
      <c r="I545" s="45">
        <v>21091.200000000001</v>
      </c>
      <c r="J545" s="46">
        <v>20472.84</v>
      </c>
      <c r="K545" s="46">
        <v>15372.59</v>
      </c>
      <c r="L545" s="46">
        <v>20473.73</v>
      </c>
      <c r="M545" s="46">
        <v>20501.21</v>
      </c>
      <c r="N545" s="46">
        <v>20763.7</v>
      </c>
      <c r="O545" s="46">
        <v>17050.28</v>
      </c>
      <c r="P545" s="44">
        <v>0</v>
      </c>
      <c r="Q545" s="46">
        <v>0</v>
      </c>
      <c r="R545" s="46">
        <v>0</v>
      </c>
    </row>
    <row r="546" spans="1:18" ht="63" x14ac:dyDescent="0.25">
      <c r="A546" s="54" t="s">
        <v>416</v>
      </c>
      <c r="B546" s="43">
        <v>433</v>
      </c>
      <c r="C546" s="44">
        <v>1119</v>
      </c>
      <c r="D546" s="45">
        <v>23678.9</v>
      </c>
      <c r="E546" s="45">
        <v>17983.8</v>
      </c>
      <c r="F546" s="45">
        <v>23680</v>
      </c>
      <c r="G546" s="45">
        <v>23705.3</v>
      </c>
      <c r="H546" s="45">
        <v>23705.3</v>
      </c>
      <c r="I546" s="45">
        <v>19239.099999999999</v>
      </c>
      <c r="J546" s="46">
        <v>21160.77</v>
      </c>
      <c r="K546" s="46">
        <v>16071.31</v>
      </c>
      <c r="L546" s="46">
        <v>21161.75</v>
      </c>
      <c r="M546" s="46">
        <v>21184.36</v>
      </c>
      <c r="N546" s="46">
        <v>21184.36</v>
      </c>
      <c r="O546" s="46">
        <v>17193.12</v>
      </c>
      <c r="P546" s="44">
        <v>0</v>
      </c>
      <c r="Q546" s="46">
        <v>0</v>
      </c>
      <c r="R546" s="46">
        <v>0</v>
      </c>
    </row>
    <row r="547" spans="1:18" ht="21" x14ac:dyDescent="0.25">
      <c r="A547" s="51" t="s">
        <v>410</v>
      </c>
      <c r="B547" s="43">
        <v>4331</v>
      </c>
      <c r="C547" s="44">
        <v>25</v>
      </c>
      <c r="D547" s="45">
        <v>647.79999999999995</v>
      </c>
      <c r="E547" s="45">
        <v>465.5</v>
      </c>
      <c r="F547" s="45">
        <v>647.79999999999995</v>
      </c>
      <c r="G547" s="45">
        <v>651.70000000000005</v>
      </c>
      <c r="H547" s="45">
        <v>651.70000000000005</v>
      </c>
      <c r="I547" s="45">
        <v>512.6</v>
      </c>
      <c r="J547" s="46">
        <v>25912</v>
      </c>
      <c r="K547" s="46">
        <v>18620</v>
      </c>
      <c r="L547" s="46">
        <v>25912</v>
      </c>
      <c r="M547" s="46">
        <v>26068</v>
      </c>
      <c r="N547" s="46">
        <v>26068</v>
      </c>
      <c r="O547" s="46">
        <v>20504</v>
      </c>
      <c r="P547" s="44">
        <v>0</v>
      </c>
      <c r="Q547" s="46">
        <v>0</v>
      </c>
      <c r="R547" s="46">
        <v>0</v>
      </c>
    </row>
    <row r="548" spans="1:18" x14ac:dyDescent="0.25">
      <c r="A548" s="54" t="s">
        <v>363</v>
      </c>
      <c r="B548" s="43">
        <v>4332</v>
      </c>
      <c r="C548" s="44">
        <v>542</v>
      </c>
      <c r="D548" s="45">
        <v>13424.9</v>
      </c>
      <c r="E548" s="45">
        <v>9741.2999999999993</v>
      </c>
      <c r="F548" s="45">
        <v>13424.9</v>
      </c>
      <c r="G548" s="45">
        <v>13446.3</v>
      </c>
      <c r="H548" s="45">
        <v>13446.3</v>
      </c>
      <c r="I548" s="45">
        <v>10400.799999999999</v>
      </c>
      <c r="J548" s="46">
        <v>24769.19</v>
      </c>
      <c r="K548" s="46">
        <v>17972.88</v>
      </c>
      <c r="L548" s="46">
        <v>24769.19</v>
      </c>
      <c r="M548" s="46">
        <v>24808.67</v>
      </c>
      <c r="N548" s="46">
        <v>24808.67</v>
      </c>
      <c r="O548" s="46">
        <v>19189.669999999998</v>
      </c>
      <c r="P548" s="44">
        <v>0</v>
      </c>
      <c r="Q548" s="46">
        <v>0</v>
      </c>
      <c r="R548" s="46">
        <v>0</v>
      </c>
    </row>
    <row r="549" spans="1:18" x14ac:dyDescent="0.25">
      <c r="A549" s="54" t="s">
        <v>364</v>
      </c>
      <c r="B549" s="43">
        <v>4333</v>
      </c>
      <c r="C549" s="44">
        <v>552</v>
      </c>
      <c r="D549" s="45">
        <v>9606.2000000000007</v>
      </c>
      <c r="E549" s="45">
        <v>7777</v>
      </c>
      <c r="F549" s="45">
        <v>9607.2999999999993</v>
      </c>
      <c r="G549" s="45">
        <v>9607.2999999999993</v>
      </c>
      <c r="H549" s="45">
        <v>9607.2999999999993</v>
      </c>
      <c r="I549" s="45">
        <v>8325.7000000000007</v>
      </c>
      <c r="J549" s="46">
        <v>17402.54</v>
      </c>
      <c r="K549" s="46">
        <v>14088.77</v>
      </c>
      <c r="L549" s="46">
        <v>17404.53</v>
      </c>
      <c r="M549" s="46">
        <v>17404.53</v>
      </c>
      <c r="N549" s="46">
        <v>17404.53</v>
      </c>
      <c r="O549" s="46">
        <v>15082.79</v>
      </c>
      <c r="P549" s="44">
        <v>0</v>
      </c>
      <c r="Q549" s="46">
        <v>0</v>
      </c>
      <c r="R549" s="46">
        <v>0</v>
      </c>
    </row>
    <row r="550" spans="1:18" x14ac:dyDescent="0.25">
      <c r="A550" s="53" t="s">
        <v>417</v>
      </c>
      <c r="B550" s="43">
        <v>434</v>
      </c>
      <c r="C550" s="44">
        <v>118</v>
      </c>
      <c r="D550" s="45">
        <v>1646</v>
      </c>
      <c r="E550" s="45">
        <v>1032.0999999999999</v>
      </c>
      <c r="F550" s="45">
        <v>1646</v>
      </c>
      <c r="G550" s="45">
        <v>1654.7</v>
      </c>
      <c r="H550" s="45">
        <v>1979.4</v>
      </c>
      <c r="I550" s="45">
        <v>1852.1</v>
      </c>
      <c r="J550" s="46">
        <v>13949.15</v>
      </c>
      <c r="K550" s="46">
        <v>8746.61</v>
      </c>
      <c r="L550" s="46">
        <v>13949.15</v>
      </c>
      <c r="M550" s="46">
        <v>14022.88</v>
      </c>
      <c r="N550" s="46">
        <v>16774.580000000002</v>
      </c>
      <c r="O550" s="46">
        <v>15695.76</v>
      </c>
      <c r="P550" s="44">
        <v>0</v>
      </c>
      <c r="Q550" s="46">
        <v>0</v>
      </c>
      <c r="R550" s="46">
        <v>0</v>
      </c>
    </row>
    <row r="551" spans="1:18" ht="21" x14ac:dyDescent="0.25">
      <c r="A551" s="51" t="s">
        <v>410</v>
      </c>
      <c r="B551" s="43">
        <v>4341</v>
      </c>
      <c r="C551" s="44">
        <v>1</v>
      </c>
      <c r="D551" s="45">
        <v>9.1999999999999993</v>
      </c>
      <c r="E551" s="45">
        <v>5.8</v>
      </c>
      <c r="F551" s="45">
        <v>9.1999999999999993</v>
      </c>
      <c r="G551" s="45">
        <v>13.5</v>
      </c>
      <c r="H551" s="45">
        <v>13.5</v>
      </c>
      <c r="I551" s="45">
        <v>13.6</v>
      </c>
      <c r="J551" s="46">
        <v>9200</v>
      </c>
      <c r="K551" s="46">
        <v>5800</v>
      </c>
      <c r="L551" s="46">
        <v>9200</v>
      </c>
      <c r="M551" s="46">
        <v>13500</v>
      </c>
      <c r="N551" s="46">
        <v>13500</v>
      </c>
      <c r="O551" s="46">
        <v>13604.5</v>
      </c>
      <c r="P551" s="44">
        <v>0</v>
      </c>
      <c r="Q551" s="46">
        <v>0</v>
      </c>
      <c r="R551" s="46">
        <v>0</v>
      </c>
    </row>
    <row r="552" spans="1:18" x14ac:dyDescent="0.25">
      <c r="A552" s="54" t="s">
        <v>363</v>
      </c>
      <c r="B552" s="43">
        <v>4342</v>
      </c>
      <c r="C552" s="44">
        <v>21</v>
      </c>
      <c r="D552" s="45">
        <v>310.7</v>
      </c>
      <c r="E552" s="45">
        <v>183.3</v>
      </c>
      <c r="F552" s="45">
        <v>310.7</v>
      </c>
      <c r="G552" s="45">
        <v>315.10000000000002</v>
      </c>
      <c r="H552" s="45">
        <v>418.7</v>
      </c>
      <c r="I552" s="45">
        <v>379.5</v>
      </c>
      <c r="J552" s="46">
        <v>14795.24</v>
      </c>
      <c r="K552" s="46">
        <v>8728.57</v>
      </c>
      <c r="L552" s="46">
        <v>14795.24</v>
      </c>
      <c r="M552" s="46">
        <v>15004.76</v>
      </c>
      <c r="N552" s="46">
        <v>19938.099999999999</v>
      </c>
      <c r="O552" s="46">
        <v>18071.43</v>
      </c>
      <c r="P552" s="44">
        <v>0</v>
      </c>
      <c r="Q552" s="46">
        <v>0</v>
      </c>
      <c r="R552" s="46">
        <v>0</v>
      </c>
    </row>
    <row r="553" spans="1:18" x14ac:dyDescent="0.25">
      <c r="A553" s="54" t="s">
        <v>364</v>
      </c>
      <c r="B553" s="43">
        <v>4343</v>
      </c>
      <c r="C553" s="44">
        <v>96</v>
      </c>
      <c r="D553" s="45">
        <v>1326.1</v>
      </c>
      <c r="E553" s="45">
        <v>843</v>
      </c>
      <c r="F553" s="45">
        <v>1326.1</v>
      </c>
      <c r="G553" s="45">
        <v>1326.1</v>
      </c>
      <c r="H553" s="45">
        <v>1547.2</v>
      </c>
      <c r="I553" s="45">
        <v>1459</v>
      </c>
      <c r="J553" s="46">
        <v>13813.54</v>
      </c>
      <c r="K553" s="46">
        <v>8781.25</v>
      </c>
      <c r="L553" s="46">
        <v>13813.54</v>
      </c>
      <c r="M553" s="46">
        <v>13813.54</v>
      </c>
      <c r="N553" s="46">
        <v>16116.67</v>
      </c>
      <c r="O553" s="46">
        <v>15197.92</v>
      </c>
      <c r="P553" s="44">
        <v>0</v>
      </c>
      <c r="Q553" s="46">
        <v>0</v>
      </c>
      <c r="R553" s="46">
        <v>0</v>
      </c>
    </row>
    <row r="554" spans="1:18" ht="42" x14ac:dyDescent="0.25">
      <c r="A554" s="42" t="s">
        <v>418</v>
      </c>
      <c r="B554" s="43">
        <v>4344</v>
      </c>
      <c r="C554" s="44">
        <v>207</v>
      </c>
      <c r="D554" s="45">
        <v>1297.5</v>
      </c>
      <c r="E554" s="45">
        <v>1198.8</v>
      </c>
      <c r="F554" s="45">
        <v>1300.4000000000001</v>
      </c>
      <c r="G554" s="45">
        <v>1322.3</v>
      </c>
      <c r="H554" s="45">
        <v>1350.9</v>
      </c>
      <c r="I554" s="45">
        <v>1370.1</v>
      </c>
      <c r="J554" s="46">
        <v>6268.12</v>
      </c>
      <c r="K554" s="46">
        <v>5791.3</v>
      </c>
      <c r="L554" s="46">
        <v>6282.13</v>
      </c>
      <c r="M554" s="46">
        <v>6387.92</v>
      </c>
      <c r="N554" s="46">
        <v>6526.09</v>
      </c>
      <c r="O554" s="46">
        <v>6618.84</v>
      </c>
      <c r="P554" s="44">
        <v>0</v>
      </c>
      <c r="Q554" s="46">
        <v>0</v>
      </c>
      <c r="R554" s="46">
        <v>0</v>
      </c>
    </row>
    <row r="555" spans="1:18" ht="63" x14ac:dyDescent="0.25">
      <c r="A555" s="54" t="s">
        <v>419</v>
      </c>
      <c r="B555" s="43">
        <v>4345</v>
      </c>
      <c r="C555" s="44">
        <v>159</v>
      </c>
      <c r="D555" s="45">
        <v>911.9</v>
      </c>
      <c r="E555" s="45">
        <v>878.2</v>
      </c>
      <c r="F555" s="45">
        <v>911.9</v>
      </c>
      <c r="G555" s="45">
        <v>918.6</v>
      </c>
      <c r="H555" s="45">
        <v>918.6</v>
      </c>
      <c r="I555" s="45">
        <v>945.9</v>
      </c>
      <c r="J555" s="46">
        <v>5735.22</v>
      </c>
      <c r="K555" s="46">
        <v>5523.27</v>
      </c>
      <c r="L555" s="46">
        <v>5735.22</v>
      </c>
      <c r="M555" s="46">
        <v>5777.36</v>
      </c>
      <c r="N555" s="46">
        <v>5777.36</v>
      </c>
      <c r="O555" s="46">
        <v>5949.06</v>
      </c>
      <c r="P555" s="44">
        <v>0</v>
      </c>
      <c r="Q555" s="46">
        <v>0</v>
      </c>
      <c r="R555" s="46">
        <v>0</v>
      </c>
    </row>
    <row r="556" spans="1:18" ht="21" x14ac:dyDescent="0.25">
      <c r="A556" s="51" t="s">
        <v>410</v>
      </c>
      <c r="B556" s="43">
        <v>4346</v>
      </c>
      <c r="C556" s="44">
        <v>4</v>
      </c>
      <c r="D556" s="45">
        <v>34.1</v>
      </c>
      <c r="E556" s="45">
        <v>32.700000000000003</v>
      </c>
      <c r="F556" s="45">
        <v>34.1</v>
      </c>
      <c r="G556" s="45">
        <v>34.1</v>
      </c>
      <c r="H556" s="45">
        <v>34.1</v>
      </c>
      <c r="I556" s="45">
        <v>34.1</v>
      </c>
      <c r="J556" s="46">
        <v>8525</v>
      </c>
      <c r="K556" s="46">
        <v>8175</v>
      </c>
      <c r="L556" s="46">
        <v>8525</v>
      </c>
      <c r="M556" s="46">
        <v>8525</v>
      </c>
      <c r="N556" s="46">
        <v>8525</v>
      </c>
      <c r="O556" s="46">
        <v>8525</v>
      </c>
      <c r="P556" s="44">
        <v>0</v>
      </c>
      <c r="Q556" s="46">
        <v>0</v>
      </c>
      <c r="R556" s="46">
        <v>0</v>
      </c>
    </row>
    <row r="557" spans="1:18" x14ac:dyDescent="0.25">
      <c r="A557" s="54" t="s">
        <v>363</v>
      </c>
      <c r="B557" s="43">
        <v>4347</v>
      </c>
      <c r="C557" s="44">
        <v>44</v>
      </c>
      <c r="D557" s="45">
        <v>296.89999999999998</v>
      </c>
      <c r="E557" s="45">
        <v>285.10000000000002</v>
      </c>
      <c r="F557" s="45">
        <v>296.89999999999998</v>
      </c>
      <c r="G557" s="45">
        <v>303.60000000000002</v>
      </c>
      <c r="H557" s="45">
        <v>303.60000000000002</v>
      </c>
      <c r="I557" s="45">
        <v>306.10000000000002</v>
      </c>
      <c r="J557" s="46">
        <v>6747.73</v>
      </c>
      <c r="K557" s="46">
        <v>6479.55</v>
      </c>
      <c r="L557" s="46">
        <v>6747.73</v>
      </c>
      <c r="M557" s="46">
        <v>6900</v>
      </c>
      <c r="N557" s="46">
        <v>6900</v>
      </c>
      <c r="O557" s="46">
        <v>6956.82</v>
      </c>
      <c r="P557" s="44">
        <v>0</v>
      </c>
      <c r="Q557" s="46">
        <v>0</v>
      </c>
      <c r="R557" s="46">
        <v>0</v>
      </c>
    </row>
    <row r="558" spans="1:18" x14ac:dyDescent="0.25">
      <c r="A558" s="54" t="s">
        <v>364</v>
      </c>
      <c r="B558" s="43">
        <v>4348</v>
      </c>
      <c r="C558" s="44">
        <v>111</v>
      </c>
      <c r="D558" s="45">
        <v>580.9</v>
      </c>
      <c r="E558" s="45">
        <v>560.4</v>
      </c>
      <c r="F558" s="45">
        <v>580.9</v>
      </c>
      <c r="G558" s="45">
        <v>580.9</v>
      </c>
      <c r="H558" s="45">
        <v>580.9</v>
      </c>
      <c r="I558" s="45">
        <v>605.70000000000005</v>
      </c>
      <c r="J558" s="46">
        <v>5233.33</v>
      </c>
      <c r="K558" s="46">
        <v>5048.6499999999996</v>
      </c>
      <c r="L558" s="46">
        <v>5233.33</v>
      </c>
      <c r="M558" s="46">
        <v>5233.33</v>
      </c>
      <c r="N558" s="46">
        <v>5233.33</v>
      </c>
      <c r="O558" s="46">
        <v>5456.76</v>
      </c>
      <c r="P558" s="44">
        <v>0</v>
      </c>
      <c r="Q558" s="46">
        <v>0</v>
      </c>
      <c r="R558" s="46">
        <v>0</v>
      </c>
    </row>
    <row r="559" spans="1:18" x14ac:dyDescent="0.25">
      <c r="A559" s="54" t="s">
        <v>420</v>
      </c>
      <c r="B559" s="43">
        <v>4349</v>
      </c>
      <c r="C559" s="44">
        <v>0</v>
      </c>
      <c r="D559" s="45">
        <v>0</v>
      </c>
      <c r="E559" s="45">
        <v>0</v>
      </c>
      <c r="F559" s="45">
        <v>0</v>
      </c>
      <c r="G559" s="45">
        <v>0</v>
      </c>
      <c r="H559" s="45">
        <v>0</v>
      </c>
      <c r="I559" s="45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4">
        <v>0</v>
      </c>
      <c r="Q559" s="46">
        <v>0</v>
      </c>
      <c r="R559" s="46">
        <v>0</v>
      </c>
    </row>
    <row r="560" spans="1:18" ht="21" x14ac:dyDescent="0.25">
      <c r="A560" s="53" t="s">
        <v>421</v>
      </c>
      <c r="B560" s="43">
        <v>43410</v>
      </c>
      <c r="C560" s="44">
        <v>48</v>
      </c>
      <c r="D560" s="45">
        <v>385.6</v>
      </c>
      <c r="E560" s="45">
        <v>320.60000000000002</v>
      </c>
      <c r="F560" s="45">
        <v>388.5</v>
      </c>
      <c r="G560" s="45">
        <v>403.7</v>
      </c>
      <c r="H560" s="45">
        <v>432.3</v>
      </c>
      <c r="I560" s="45">
        <v>424.2</v>
      </c>
      <c r="J560" s="46">
        <v>8033.33</v>
      </c>
      <c r="K560" s="46">
        <v>6679.17</v>
      </c>
      <c r="L560" s="46">
        <v>8093.75</v>
      </c>
      <c r="M560" s="46">
        <v>8410.42</v>
      </c>
      <c r="N560" s="46">
        <v>9006.25</v>
      </c>
      <c r="O560" s="46">
        <v>8837.5</v>
      </c>
      <c r="P560" s="44">
        <v>0</v>
      </c>
      <c r="Q560" s="46">
        <v>0</v>
      </c>
      <c r="R560" s="46">
        <v>0</v>
      </c>
    </row>
    <row r="561" spans="1:18" ht="21" x14ac:dyDescent="0.25">
      <c r="A561" s="51" t="s">
        <v>410</v>
      </c>
      <c r="B561" s="43">
        <v>43411</v>
      </c>
      <c r="C561" s="44">
        <v>4</v>
      </c>
      <c r="D561" s="45">
        <v>55.5</v>
      </c>
      <c r="E561" s="45">
        <v>36.5</v>
      </c>
      <c r="F561" s="45">
        <v>55.5</v>
      </c>
      <c r="G561" s="45">
        <v>64.7</v>
      </c>
      <c r="H561" s="45">
        <v>74.900000000000006</v>
      </c>
      <c r="I561" s="45">
        <v>69.099999999999994</v>
      </c>
      <c r="J561" s="46">
        <v>13875</v>
      </c>
      <c r="K561" s="46">
        <v>9125</v>
      </c>
      <c r="L561" s="46">
        <v>13875</v>
      </c>
      <c r="M561" s="46">
        <v>16175</v>
      </c>
      <c r="N561" s="46">
        <v>18725</v>
      </c>
      <c r="O561" s="46">
        <v>17275</v>
      </c>
      <c r="P561" s="44">
        <v>0</v>
      </c>
      <c r="Q561" s="46">
        <v>0</v>
      </c>
      <c r="R561" s="46">
        <v>0</v>
      </c>
    </row>
    <row r="562" spans="1:18" x14ac:dyDescent="0.25">
      <c r="A562" s="54" t="s">
        <v>363</v>
      </c>
      <c r="B562" s="43">
        <v>43412</v>
      </c>
      <c r="C562" s="44">
        <v>11</v>
      </c>
      <c r="D562" s="45">
        <v>102.4</v>
      </c>
      <c r="E562" s="45">
        <v>84.3</v>
      </c>
      <c r="F562" s="45">
        <v>102.4</v>
      </c>
      <c r="G562" s="45">
        <v>102.4</v>
      </c>
      <c r="H562" s="45">
        <v>108.9</v>
      </c>
      <c r="I562" s="45">
        <v>106</v>
      </c>
      <c r="J562" s="46">
        <v>9309.09</v>
      </c>
      <c r="K562" s="46">
        <v>7663.64</v>
      </c>
      <c r="L562" s="46">
        <v>9309.09</v>
      </c>
      <c r="M562" s="46">
        <v>9309.09</v>
      </c>
      <c r="N562" s="46">
        <v>9900</v>
      </c>
      <c r="O562" s="46">
        <v>9636.36</v>
      </c>
      <c r="P562" s="44">
        <v>0</v>
      </c>
      <c r="Q562" s="46">
        <v>0</v>
      </c>
      <c r="R562" s="46">
        <v>0</v>
      </c>
    </row>
    <row r="563" spans="1:18" x14ac:dyDescent="0.25">
      <c r="A563" s="54" t="s">
        <v>364</v>
      </c>
      <c r="B563" s="43">
        <v>43413</v>
      </c>
      <c r="C563" s="44">
        <v>33</v>
      </c>
      <c r="D563" s="45">
        <v>227.7</v>
      </c>
      <c r="E563" s="45">
        <v>199.8</v>
      </c>
      <c r="F563" s="45">
        <v>230.6</v>
      </c>
      <c r="G563" s="45">
        <v>236.6</v>
      </c>
      <c r="H563" s="45">
        <v>248.5</v>
      </c>
      <c r="I563" s="45">
        <v>249.1</v>
      </c>
      <c r="J563" s="46">
        <v>6900</v>
      </c>
      <c r="K563" s="46">
        <v>6054.55</v>
      </c>
      <c r="L563" s="46">
        <v>6987.88</v>
      </c>
      <c r="M563" s="46">
        <v>7169.7</v>
      </c>
      <c r="N563" s="46">
        <v>7530.3</v>
      </c>
      <c r="O563" s="46">
        <v>7548.48</v>
      </c>
      <c r="P563" s="44">
        <v>0</v>
      </c>
      <c r="Q563" s="46">
        <v>0</v>
      </c>
      <c r="R563" s="46">
        <v>0</v>
      </c>
    </row>
    <row r="564" spans="1:18" ht="31.5" x14ac:dyDescent="0.25">
      <c r="A564" s="42" t="s">
        <v>422</v>
      </c>
      <c r="B564" s="43">
        <v>435</v>
      </c>
      <c r="C564" s="44">
        <v>420</v>
      </c>
      <c r="D564" s="45">
        <v>8046.7</v>
      </c>
      <c r="E564" s="45">
        <v>6538.8</v>
      </c>
      <c r="F564" s="45">
        <v>8055.9</v>
      </c>
      <c r="G564" s="45">
        <v>8055.9</v>
      </c>
      <c r="H564" s="45">
        <v>8107.7</v>
      </c>
      <c r="I564" s="45">
        <v>6747.8</v>
      </c>
      <c r="J564" s="46">
        <v>19158.810000000001</v>
      </c>
      <c r="K564" s="46">
        <v>15568.57</v>
      </c>
      <c r="L564" s="46">
        <v>19180.71</v>
      </c>
      <c r="M564" s="46">
        <v>19180.71</v>
      </c>
      <c r="N564" s="46">
        <v>19304.05</v>
      </c>
      <c r="O564" s="46">
        <v>16066.19</v>
      </c>
      <c r="P564" s="44">
        <v>2</v>
      </c>
      <c r="Q564" s="45">
        <v>28.8</v>
      </c>
      <c r="R564" s="46">
        <v>14400</v>
      </c>
    </row>
    <row r="565" spans="1:18" ht="52.5" x14ac:dyDescent="0.25">
      <c r="A565" s="54" t="s">
        <v>423</v>
      </c>
      <c r="B565" s="43">
        <v>436</v>
      </c>
      <c r="C565" s="44">
        <v>359</v>
      </c>
      <c r="D565" s="45">
        <v>7699.5</v>
      </c>
      <c r="E565" s="45">
        <v>6211.2</v>
      </c>
      <c r="F565" s="45">
        <v>7703.6</v>
      </c>
      <c r="G565" s="45">
        <v>7703.6</v>
      </c>
      <c r="H565" s="45">
        <v>7703.6</v>
      </c>
      <c r="I565" s="45">
        <v>6337.9</v>
      </c>
      <c r="J565" s="46">
        <v>21447.08</v>
      </c>
      <c r="K565" s="46">
        <v>17301.39</v>
      </c>
      <c r="L565" s="46">
        <v>21458.5</v>
      </c>
      <c r="M565" s="46">
        <v>21458.5</v>
      </c>
      <c r="N565" s="46">
        <v>21458.5</v>
      </c>
      <c r="O565" s="46">
        <v>17654.32</v>
      </c>
      <c r="P565" s="44">
        <v>1</v>
      </c>
      <c r="Q565" s="45">
        <v>20.9</v>
      </c>
      <c r="R565" s="46">
        <v>20930</v>
      </c>
    </row>
    <row r="566" spans="1:18" ht="21" x14ac:dyDescent="0.25">
      <c r="A566" s="51" t="s">
        <v>424</v>
      </c>
      <c r="B566" s="43">
        <v>4361</v>
      </c>
      <c r="C566" s="44">
        <v>350</v>
      </c>
      <c r="D566" s="45">
        <v>7577.8</v>
      </c>
      <c r="E566" s="45">
        <v>6122.3</v>
      </c>
      <c r="F566" s="45">
        <v>7581.9</v>
      </c>
      <c r="G566" s="45">
        <v>7581.9</v>
      </c>
      <c r="H566" s="45">
        <v>7581.9</v>
      </c>
      <c r="I566" s="45">
        <v>6246.9</v>
      </c>
      <c r="J566" s="46">
        <v>21650.86</v>
      </c>
      <c r="K566" s="46">
        <v>17492.29</v>
      </c>
      <c r="L566" s="46">
        <v>21662.57</v>
      </c>
      <c r="M566" s="46">
        <v>21662.57</v>
      </c>
      <c r="N566" s="46">
        <v>21662.57</v>
      </c>
      <c r="O566" s="46">
        <v>17848.29</v>
      </c>
      <c r="P566" s="44">
        <v>1</v>
      </c>
      <c r="Q566" s="45">
        <v>20.9</v>
      </c>
      <c r="R566" s="46">
        <v>20930</v>
      </c>
    </row>
    <row r="567" spans="1:18" ht="21" x14ac:dyDescent="0.25">
      <c r="A567" s="51" t="s">
        <v>425</v>
      </c>
      <c r="B567" s="43">
        <v>4362</v>
      </c>
      <c r="C567" s="44">
        <v>9</v>
      </c>
      <c r="D567" s="45">
        <v>121.7</v>
      </c>
      <c r="E567" s="45">
        <v>88.9</v>
      </c>
      <c r="F567" s="45">
        <v>121.7</v>
      </c>
      <c r="G567" s="45">
        <v>121.7</v>
      </c>
      <c r="H567" s="45">
        <v>121.7</v>
      </c>
      <c r="I567" s="45">
        <v>91</v>
      </c>
      <c r="J567" s="46">
        <v>13522.22</v>
      </c>
      <c r="K567" s="46">
        <v>9877.7800000000007</v>
      </c>
      <c r="L567" s="46">
        <v>13522.22</v>
      </c>
      <c r="M567" s="46">
        <v>13522.22</v>
      </c>
      <c r="N567" s="46">
        <v>13522.22</v>
      </c>
      <c r="O567" s="46">
        <v>10111.11</v>
      </c>
      <c r="P567" s="44">
        <v>0</v>
      </c>
      <c r="Q567" s="45">
        <v>0</v>
      </c>
      <c r="R567" s="46">
        <v>0</v>
      </c>
    </row>
    <row r="568" spans="1:18" x14ac:dyDescent="0.25">
      <c r="A568" s="42" t="s">
        <v>426</v>
      </c>
      <c r="B568" s="43">
        <v>437</v>
      </c>
      <c r="C568" s="44">
        <v>61</v>
      </c>
      <c r="D568" s="45">
        <v>347.2</v>
      </c>
      <c r="E568" s="45">
        <v>327.60000000000002</v>
      </c>
      <c r="F568" s="45">
        <v>352.3</v>
      </c>
      <c r="G568" s="45">
        <v>352.3</v>
      </c>
      <c r="H568" s="45">
        <v>404.1</v>
      </c>
      <c r="I568" s="45">
        <v>409.9</v>
      </c>
      <c r="J568" s="46">
        <v>5691.8</v>
      </c>
      <c r="K568" s="46">
        <v>5370.49</v>
      </c>
      <c r="L568" s="46">
        <v>5775.41</v>
      </c>
      <c r="M568" s="46">
        <v>5775.41</v>
      </c>
      <c r="N568" s="46">
        <v>6624.59</v>
      </c>
      <c r="O568" s="46">
        <v>6719.67</v>
      </c>
      <c r="P568" s="44">
        <v>1</v>
      </c>
      <c r="Q568" s="45">
        <v>7.9</v>
      </c>
      <c r="R568" s="46">
        <v>7900</v>
      </c>
    </row>
    <row r="569" spans="1:18" ht="21" x14ac:dyDescent="0.25">
      <c r="A569" s="51" t="s">
        <v>424</v>
      </c>
      <c r="B569" s="43">
        <v>4371</v>
      </c>
      <c r="C569" s="44">
        <v>51</v>
      </c>
      <c r="D569" s="45">
        <v>291.39999999999998</v>
      </c>
      <c r="E569" s="45">
        <v>274.2</v>
      </c>
      <c r="F569" s="45">
        <v>296.5</v>
      </c>
      <c r="G569" s="45">
        <v>296.5</v>
      </c>
      <c r="H569" s="45">
        <v>344.1</v>
      </c>
      <c r="I569" s="45">
        <v>349.9</v>
      </c>
      <c r="J569" s="46">
        <v>5713.73</v>
      </c>
      <c r="K569" s="46">
        <v>5376.47</v>
      </c>
      <c r="L569" s="46">
        <v>5813.73</v>
      </c>
      <c r="M569" s="46">
        <v>5813.73</v>
      </c>
      <c r="N569" s="46">
        <v>6747.06</v>
      </c>
      <c r="O569" s="46">
        <v>6860.78</v>
      </c>
      <c r="P569" s="44">
        <v>1</v>
      </c>
      <c r="Q569" s="45">
        <v>7.9</v>
      </c>
      <c r="R569" s="46">
        <v>7900</v>
      </c>
    </row>
    <row r="570" spans="1:18" ht="21" x14ac:dyDescent="0.25">
      <c r="A570" s="51" t="s">
        <v>425</v>
      </c>
      <c r="B570" s="43">
        <v>4372</v>
      </c>
      <c r="C570" s="44">
        <v>10</v>
      </c>
      <c r="D570" s="45">
        <v>55.8</v>
      </c>
      <c r="E570" s="45">
        <v>53.4</v>
      </c>
      <c r="F570" s="45">
        <v>55.8</v>
      </c>
      <c r="G570" s="45">
        <v>55.8</v>
      </c>
      <c r="H570" s="45">
        <v>60</v>
      </c>
      <c r="I570" s="45">
        <v>60</v>
      </c>
      <c r="J570" s="46">
        <v>5580</v>
      </c>
      <c r="K570" s="46">
        <v>5340</v>
      </c>
      <c r="L570" s="46">
        <v>5580</v>
      </c>
      <c r="M570" s="46">
        <v>5580</v>
      </c>
      <c r="N570" s="46">
        <v>6000</v>
      </c>
      <c r="O570" s="46">
        <v>6000</v>
      </c>
      <c r="P570" s="44">
        <v>0</v>
      </c>
      <c r="Q570" s="45">
        <v>0</v>
      </c>
      <c r="R570" s="46">
        <v>0</v>
      </c>
    </row>
    <row r="571" spans="1:18" ht="42" x14ac:dyDescent="0.25">
      <c r="A571" s="42" t="s">
        <v>427</v>
      </c>
      <c r="B571" s="43">
        <v>438</v>
      </c>
      <c r="C571" s="44">
        <v>428</v>
      </c>
      <c r="D571" s="45">
        <v>6685.3</v>
      </c>
      <c r="E571" s="45">
        <v>5600.4</v>
      </c>
      <c r="F571" s="45">
        <v>6687.8</v>
      </c>
      <c r="G571" s="45">
        <v>6687.8</v>
      </c>
      <c r="H571" s="45">
        <v>6865.5</v>
      </c>
      <c r="I571" s="45">
        <v>5968.8</v>
      </c>
      <c r="J571" s="46">
        <v>15619.86</v>
      </c>
      <c r="K571" s="46">
        <v>13085.05</v>
      </c>
      <c r="L571" s="46">
        <v>15625.7</v>
      </c>
      <c r="M571" s="46">
        <v>15625.7</v>
      </c>
      <c r="N571" s="46">
        <v>16040.89</v>
      </c>
      <c r="O571" s="46">
        <v>13945.79</v>
      </c>
      <c r="P571" s="44">
        <v>0</v>
      </c>
      <c r="Q571" s="45">
        <v>0</v>
      </c>
      <c r="R571" s="46">
        <v>0</v>
      </c>
    </row>
    <row r="572" spans="1:18" ht="63" x14ac:dyDescent="0.25">
      <c r="A572" s="54" t="s">
        <v>428</v>
      </c>
      <c r="B572" s="43">
        <v>439</v>
      </c>
      <c r="C572" s="44">
        <v>290</v>
      </c>
      <c r="D572" s="45">
        <v>5848.7</v>
      </c>
      <c r="E572" s="45">
        <v>4813.5</v>
      </c>
      <c r="F572" s="45">
        <v>5848.7</v>
      </c>
      <c r="G572" s="45">
        <v>5848.7</v>
      </c>
      <c r="H572" s="45">
        <v>5848.7</v>
      </c>
      <c r="I572" s="45">
        <v>4934</v>
      </c>
      <c r="J572" s="46">
        <v>20167.93</v>
      </c>
      <c r="K572" s="46">
        <v>16598.28</v>
      </c>
      <c r="L572" s="46">
        <v>20167.93</v>
      </c>
      <c r="M572" s="46">
        <v>20167.93</v>
      </c>
      <c r="N572" s="46">
        <v>20167.93</v>
      </c>
      <c r="O572" s="46">
        <v>17013.79</v>
      </c>
      <c r="P572" s="44">
        <v>0</v>
      </c>
      <c r="Q572" s="45">
        <v>0</v>
      </c>
      <c r="R572" s="46">
        <v>0</v>
      </c>
    </row>
    <row r="573" spans="1:18" ht="21" x14ac:dyDescent="0.25">
      <c r="A573" s="51" t="s">
        <v>424</v>
      </c>
      <c r="B573" s="43">
        <v>4391</v>
      </c>
      <c r="C573" s="44">
        <v>288</v>
      </c>
      <c r="D573" s="45">
        <v>5818.6</v>
      </c>
      <c r="E573" s="45">
        <v>4792.8</v>
      </c>
      <c r="F573" s="45">
        <v>5818.6</v>
      </c>
      <c r="G573" s="45">
        <v>5818.6</v>
      </c>
      <c r="H573" s="45">
        <v>5818.6</v>
      </c>
      <c r="I573" s="45">
        <v>4913.1000000000004</v>
      </c>
      <c r="J573" s="46">
        <v>20203.47</v>
      </c>
      <c r="K573" s="46">
        <v>16641.669999999998</v>
      </c>
      <c r="L573" s="46">
        <v>20203.47</v>
      </c>
      <c r="M573" s="46">
        <v>20203.47</v>
      </c>
      <c r="N573" s="46">
        <v>20203.47</v>
      </c>
      <c r="O573" s="46">
        <v>17059.38</v>
      </c>
      <c r="P573" s="44">
        <v>0</v>
      </c>
      <c r="Q573" s="45">
        <v>0</v>
      </c>
      <c r="R573" s="46">
        <v>0</v>
      </c>
    </row>
    <row r="574" spans="1:18" ht="21" x14ac:dyDescent="0.25">
      <c r="A574" s="51" t="s">
        <v>425</v>
      </c>
      <c r="B574" s="43">
        <v>4392</v>
      </c>
      <c r="C574" s="44">
        <v>2</v>
      </c>
      <c r="D574" s="45">
        <v>30.1</v>
      </c>
      <c r="E574" s="45">
        <v>20.7</v>
      </c>
      <c r="F574" s="45">
        <v>30.1</v>
      </c>
      <c r="G574" s="45">
        <v>30.1</v>
      </c>
      <c r="H574" s="45">
        <v>30.1</v>
      </c>
      <c r="I574" s="45">
        <v>20.9</v>
      </c>
      <c r="J574" s="46">
        <v>15050</v>
      </c>
      <c r="K574" s="46">
        <v>10350</v>
      </c>
      <c r="L574" s="46">
        <v>15050</v>
      </c>
      <c r="M574" s="46">
        <v>15050</v>
      </c>
      <c r="N574" s="46">
        <v>15050</v>
      </c>
      <c r="O574" s="46">
        <v>10450</v>
      </c>
      <c r="P574" s="44">
        <v>0</v>
      </c>
      <c r="Q574" s="45">
        <v>0</v>
      </c>
      <c r="R574" s="46">
        <v>0</v>
      </c>
    </row>
    <row r="575" spans="1:18" x14ac:dyDescent="0.25">
      <c r="A575" s="53" t="s">
        <v>429</v>
      </c>
      <c r="B575" s="43">
        <v>440</v>
      </c>
      <c r="C575" s="44">
        <v>138</v>
      </c>
      <c r="D575" s="45">
        <v>836.6</v>
      </c>
      <c r="E575" s="45">
        <v>786.9</v>
      </c>
      <c r="F575" s="45">
        <v>839.1</v>
      </c>
      <c r="G575" s="45">
        <v>839.1</v>
      </c>
      <c r="H575" s="45">
        <v>1016.8</v>
      </c>
      <c r="I575" s="45">
        <v>1034.8</v>
      </c>
      <c r="J575" s="46">
        <v>6062.32</v>
      </c>
      <c r="K575" s="46">
        <v>5702.17</v>
      </c>
      <c r="L575" s="46">
        <v>6080.43</v>
      </c>
      <c r="M575" s="46">
        <v>6080.43</v>
      </c>
      <c r="N575" s="46">
        <v>7368.12</v>
      </c>
      <c r="O575" s="46">
        <v>7498.55</v>
      </c>
      <c r="P575" s="44">
        <v>0</v>
      </c>
      <c r="Q575" s="45">
        <v>0</v>
      </c>
      <c r="R575" s="46">
        <v>0</v>
      </c>
    </row>
    <row r="576" spans="1:18" ht="21" x14ac:dyDescent="0.25">
      <c r="A576" s="51" t="s">
        <v>424</v>
      </c>
      <c r="B576" s="43">
        <v>4401</v>
      </c>
      <c r="C576" s="44">
        <v>128</v>
      </c>
      <c r="D576" s="45">
        <v>785.6</v>
      </c>
      <c r="E576" s="45">
        <v>737.9</v>
      </c>
      <c r="F576" s="45">
        <v>788.1</v>
      </c>
      <c r="G576" s="45">
        <v>788.1</v>
      </c>
      <c r="H576" s="45">
        <v>963</v>
      </c>
      <c r="I576" s="45">
        <v>981.3</v>
      </c>
      <c r="J576" s="46">
        <v>6137.5</v>
      </c>
      <c r="K576" s="46">
        <v>5764.84</v>
      </c>
      <c r="L576" s="46">
        <v>6157.03</v>
      </c>
      <c r="M576" s="46">
        <v>6157.03</v>
      </c>
      <c r="N576" s="46">
        <v>7523.44</v>
      </c>
      <c r="O576" s="46">
        <v>7666.41</v>
      </c>
      <c r="P576" s="44">
        <v>0</v>
      </c>
      <c r="Q576" s="45">
        <v>0</v>
      </c>
      <c r="R576" s="46">
        <v>0</v>
      </c>
    </row>
    <row r="577" spans="1:18" ht="21" x14ac:dyDescent="0.25">
      <c r="A577" s="51" t="s">
        <v>425</v>
      </c>
      <c r="B577" s="43">
        <v>4402</v>
      </c>
      <c r="C577" s="44">
        <v>10</v>
      </c>
      <c r="D577" s="45">
        <v>51</v>
      </c>
      <c r="E577" s="45">
        <v>49</v>
      </c>
      <c r="F577" s="45">
        <v>51</v>
      </c>
      <c r="G577" s="45">
        <v>51</v>
      </c>
      <c r="H577" s="45">
        <v>53.8</v>
      </c>
      <c r="I577" s="45">
        <v>53.5</v>
      </c>
      <c r="J577" s="46">
        <v>5100</v>
      </c>
      <c r="K577" s="46">
        <v>4900</v>
      </c>
      <c r="L577" s="46">
        <v>5100</v>
      </c>
      <c r="M577" s="46">
        <v>5100</v>
      </c>
      <c r="N577" s="46">
        <v>5380</v>
      </c>
      <c r="O577" s="46">
        <v>5350</v>
      </c>
      <c r="P577" s="44">
        <v>0</v>
      </c>
      <c r="Q577" s="46">
        <v>0</v>
      </c>
      <c r="R577" s="46">
        <v>0</v>
      </c>
    </row>
    <row r="578" spans="1:18" ht="21" x14ac:dyDescent="0.25">
      <c r="A578" s="42" t="s">
        <v>430</v>
      </c>
      <c r="B578" s="43">
        <v>441</v>
      </c>
      <c r="C578" s="44">
        <v>169</v>
      </c>
      <c r="D578" s="45">
        <v>815.5</v>
      </c>
      <c r="E578" s="45">
        <v>685.9</v>
      </c>
      <c r="F578" s="45">
        <v>833.6</v>
      </c>
      <c r="G578" s="45">
        <v>833.6</v>
      </c>
      <c r="H578" s="45">
        <v>849.7</v>
      </c>
      <c r="I578" s="45">
        <v>867.6</v>
      </c>
      <c r="J578" s="46">
        <v>4825.4399999999996</v>
      </c>
      <c r="K578" s="46">
        <v>4058.58</v>
      </c>
      <c r="L578" s="46">
        <v>4932.54</v>
      </c>
      <c r="M578" s="46">
        <v>4932.54</v>
      </c>
      <c r="N578" s="46">
        <v>5027.8100000000004</v>
      </c>
      <c r="O578" s="46">
        <v>5133.7299999999996</v>
      </c>
      <c r="P578" s="44">
        <v>1</v>
      </c>
      <c r="Q578" s="45">
        <v>2.1</v>
      </c>
      <c r="R578" s="46">
        <v>2093</v>
      </c>
    </row>
    <row r="579" spans="1:18" ht="52.5" x14ac:dyDescent="0.25">
      <c r="A579" s="54" t="s">
        <v>431</v>
      </c>
      <c r="B579" s="43">
        <v>442</v>
      </c>
      <c r="C579" s="44">
        <v>2</v>
      </c>
      <c r="D579" s="45">
        <v>34.4</v>
      </c>
      <c r="E579" s="45">
        <v>31.1</v>
      </c>
      <c r="F579" s="45">
        <v>34.4</v>
      </c>
      <c r="G579" s="45">
        <v>34.4</v>
      </c>
      <c r="H579" s="45">
        <v>34.4</v>
      </c>
      <c r="I579" s="45">
        <v>31.7</v>
      </c>
      <c r="J579" s="46">
        <v>17200</v>
      </c>
      <c r="K579" s="46">
        <v>15550</v>
      </c>
      <c r="L579" s="46">
        <v>17200</v>
      </c>
      <c r="M579" s="46">
        <v>17200</v>
      </c>
      <c r="N579" s="46">
        <v>17200</v>
      </c>
      <c r="O579" s="46">
        <v>15850</v>
      </c>
      <c r="P579" s="44">
        <v>0</v>
      </c>
      <c r="Q579" s="45">
        <v>0</v>
      </c>
      <c r="R579" s="46">
        <v>0</v>
      </c>
    </row>
    <row r="580" spans="1:18" x14ac:dyDescent="0.25">
      <c r="A580" s="53" t="s">
        <v>432</v>
      </c>
      <c r="B580" s="43">
        <v>443</v>
      </c>
      <c r="C580" s="44">
        <v>167</v>
      </c>
      <c r="D580" s="45">
        <v>781.1</v>
      </c>
      <c r="E580" s="45">
        <v>654.79999999999995</v>
      </c>
      <c r="F580" s="45">
        <v>799.2</v>
      </c>
      <c r="G580" s="45">
        <v>799.2</v>
      </c>
      <c r="H580" s="45">
        <v>815.3</v>
      </c>
      <c r="I580" s="45">
        <v>835.9</v>
      </c>
      <c r="J580" s="46">
        <v>4677.25</v>
      </c>
      <c r="K580" s="46">
        <v>3920.96</v>
      </c>
      <c r="L580" s="46">
        <v>4785.63</v>
      </c>
      <c r="M580" s="46">
        <v>4785.63</v>
      </c>
      <c r="N580" s="46">
        <v>4882.04</v>
      </c>
      <c r="O580" s="46">
        <v>5005.3900000000003</v>
      </c>
      <c r="P580" s="44">
        <v>1</v>
      </c>
      <c r="Q580" s="45">
        <v>2.1</v>
      </c>
      <c r="R580" s="46">
        <v>2093</v>
      </c>
    </row>
    <row r="581" spans="1:18" ht="31.5" x14ac:dyDescent="0.25">
      <c r="A581" s="42" t="s">
        <v>433</v>
      </c>
      <c r="B581" s="43">
        <v>444</v>
      </c>
      <c r="C581" s="44">
        <v>74059</v>
      </c>
      <c r="D581" s="45">
        <v>251900.1</v>
      </c>
      <c r="E581" s="45">
        <v>156359.4</v>
      </c>
      <c r="F581" s="45">
        <v>252646.5</v>
      </c>
      <c r="G581" s="45">
        <v>253097.8</v>
      </c>
      <c r="H581" s="45">
        <v>253475.8</v>
      </c>
      <c r="I581" s="45">
        <v>274298.59999999998</v>
      </c>
      <c r="J581" s="46">
        <v>3401.34</v>
      </c>
      <c r="K581" s="46">
        <v>2111.2800000000002</v>
      </c>
      <c r="L581" s="46">
        <v>3411.42</v>
      </c>
      <c r="M581" s="46">
        <v>3417.52</v>
      </c>
      <c r="N581" s="46">
        <v>3422.62</v>
      </c>
      <c r="O581" s="46">
        <v>3703.78</v>
      </c>
      <c r="P581" s="44">
        <v>9</v>
      </c>
      <c r="Q581" s="45">
        <v>30.1</v>
      </c>
      <c r="R581" s="46">
        <v>3344.44</v>
      </c>
    </row>
    <row r="582" spans="1:18" ht="21" x14ac:dyDescent="0.25">
      <c r="A582" s="42" t="s">
        <v>434</v>
      </c>
      <c r="B582" s="43">
        <v>445</v>
      </c>
      <c r="C582" s="44">
        <v>21</v>
      </c>
      <c r="D582" s="46">
        <v>0</v>
      </c>
      <c r="E582" s="46">
        <v>0</v>
      </c>
      <c r="F582" s="46">
        <v>0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4">
        <v>0</v>
      </c>
      <c r="Q582" s="46">
        <v>0</v>
      </c>
      <c r="R582" s="46">
        <v>0</v>
      </c>
    </row>
    <row r="583" spans="1:18" ht="12.75" customHeight="1" x14ac:dyDescent="0.25">
      <c r="A583" s="86" t="s">
        <v>435</v>
      </c>
      <c r="B583" s="86"/>
      <c r="C583" s="86"/>
      <c r="D583" s="86"/>
      <c r="E583" s="86"/>
      <c r="F583" s="86"/>
      <c r="G583" s="86"/>
      <c r="H583" s="86"/>
      <c r="I583" s="86"/>
    </row>
    <row r="584" spans="1:18" ht="21" x14ac:dyDescent="0.25">
      <c r="A584" s="42" t="s">
        <v>436</v>
      </c>
    </row>
    <row r="585" spans="1:18" x14ac:dyDescent="0.25">
      <c r="A585" s="42" t="s">
        <v>437</v>
      </c>
    </row>
  </sheetData>
  <mergeCells count="52">
    <mergeCell ref="A583:I583"/>
    <mergeCell ref="A500:O500"/>
    <mergeCell ref="A517:O517"/>
    <mergeCell ref="A519:O519"/>
    <mergeCell ref="A521:O521"/>
    <mergeCell ref="A523:O523"/>
    <mergeCell ref="A469:O469"/>
    <mergeCell ref="A471:O471"/>
    <mergeCell ref="A475:O475"/>
    <mergeCell ref="A479:O479"/>
    <mergeCell ref="A491:O491"/>
    <mergeCell ref="A378:O378"/>
    <mergeCell ref="A425:O425"/>
    <mergeCell ref="A461:O461"/>
    <mergeCell ref="A463:O463"/>
    <mergeCell ref="A465:O465"/>
    <mergeCell ref="A331:O331"/>
    <mergeCell ref="A340:O340"/>
    <mergeCell ref="A345:O345"/>
    <mergeCell ref="A347:O347"/>
    <mergeCell ref="A357:O357"/>
    <mergeCell ref="A284:O284"/>
    <mergeCell ref="A293:O293"/>
    <mergeCell ref="A302:O302"/>
    <mergeCell ref="A312:O312"/>
    <mergeCell ref="A321:O321"/>
    <mergeCell ref="A219:O219"/>
    <mergeCell ref="A261:O261"/>
    <mergeCell ref="A271:O271"/>
    <mergeCell ref="A280:O280"/>
    <mergeCell ref="A282:O282"/>
    <mergeCell ref="P3:P4"/>
    <mergeCell ref="Q3:Q4"/>
    <mergeCell ref="R3:R4"/>
    <mergeCell ref="A10:O10"/>
    <mergeCell ref="A189:O189"/>
    <mergeCell ref="A2:A4"/>
    <mergeCell ref="B2:B4"/>
    <mergeCell ref="D2:I2"/>
    <mergeCell ref="J2:O2"/>
    <mergeCell ref="P2:R2"/>
    <mergeCell ref="C3:C4"/>
    <mergeCell ref="D3:E3"/>
    <mergeCell ref="F3:F4"/>
    <mergeCell ref="G3:G4"/>
    <mergeCell ref="H3:H4"/>
    <mergeCell ref="I3:I4"/>
    <mergeCell ref="J3:K3"/>
    <mergeCell ref="L3:L4"/>
    <mergeCell ref="M3:M4"/>
    <mergeCell ref="N3:N4"/>
    <mergeCell ref="O3:O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88" zoomScaleNormal="100" workbookViewId="0"/>
  </sheetViews>
  <sheetFormatPr defaultColWidth="11.54296875" defaultRowHeight="12.5" x14ac:dyDescent="0.25"/>
  <cols>
    <col min="5" max="5" width="57.453125" style="15" customWidth="1"/>
    <col min="6" max="6" width="9.36328125" style="15" customWidth="1"/>
    <col min="7" max="8" width="8.08984375" style="15" customWidth="1"/>
    <col min="12" max="12" width="58.6328125" style="15" customWidth="1"/>
  </cols>
  <sheetData>
    <row r="1" spans="2:14" x14ac:dyDescent="0.25">
      <c r="B1" s="15" t="s">
        <v>438</v>
      </c>
      <c r="I1" s="15" t="s">
        <v>438</v>
      </c>
    </row>
    <row r="2" spans="2:14" x14ac:dyDescent="0.25">
      <c r="B2" s="15" t="s">
        <v>439</v>
      </c>
      <c r="I2" s="15" t="s">
        <v>440</v>
      </c>
      <c r="J2" s="15" t="s">
        <v>441</v>
      </c>
    </row>
    <row r="3" spans="2:14" x14ac:dyDescent="0.25">
      <c r="D3" s="15" t="s">
        <v>442</v>
      </c>
      <c r="G3" s="15" t="s">
        <v>443</v>
      </c>
      <c r="K3" s="15" t="s">
        <v>442</v>
      </c>
      <c r="N3" s="15" t="s">
        <v>443</v>
      </c>
    </row>
    <row r="4" spans="2:14" x14ac:dyDescent="0.25">
      <c r="B4" s="15" t="s">
        <v>444</v>
      </c>
      <c r="C4" s="15">
        <f>'6pf'!C6</f>
        <v>693876</v>
      </c>
      <c r="D4" s="15" t="s">
        <v>445</v>
      </c>
      <c r="E4" s="15" t="s">
        <v>446</v>
      </c>
      <c r="F4" s="15">
        <f>'6pf'!C11+'6pf'!C190+'6pf'!C220+'6pf'!C262+'6pf'!C272+'6pf'!C281+'6pf'!C283+'6pf'!C285+'6pf'!C294+'6pf'!C303+'6pf'!C313+'6pf'!C322+'6pf'!C332+'6pf'!C341+'6pf'!C346+'6pf'!C348+'6pf'!C358</f>
        <v>693876</v>
      </c>
      <c r="G4" s="15" t="str">
        <f t="shared" ref="G4:G35" si="0">IF(C4=F4,"+","-")</f>
        <v>+</v>
      </c>
      <c r="I4" s="15" t="s">
        <v>444</v>
      </c>
      <c r="J4" s="36">
        <f>'6pf'!I6</f>
        <v>4547849.2</v>
      </c>
      <c r="K4" s="15" t="s">
        <v>445</v>
      </c>
      <c r="L4" s="15" t="s">
        <v>446</v>
      </c>
      <c r="M4" s="36">
        <f>'6pf'!I11+'6pf'!I190+'6pf'!I220+'6pf'!I262+'6pf'!I272+'6pf'!I281+'6pf'!I283+'6pf'!I285+'6pf'!I294+'6pf'!I303+'6pf'!I313+'6pf'!I322+'6pf'!I332+'6pf'!I341+'6pf'!I346+'6pf'!I348+'6pf'!I358</f>
        <v>4547849.2000000011</v>
      </c>
      <c r="N4" s="15" t="str">
        <f t="shared" ref="N4:N35" si="1">IF(J4=M4,"+","-")</f>
        <v>+</v>
      </c>
    </row>
    <row r="5" spans="2:14" x14ac:dyDescent="0.25">
      <c r="B5" s="15" t="s">
        <v>447</v>
      </c>
      <c r="C5" s="15">
        <f>'6pf'!C9</f>
        <v>164869</v>
      </c>
      <c r="D5" s="15" t="s">
        <v>445</v>
      </c>
      <c r="E5" s="74" t="s">
        <v>448</v>
      </c>
      <c r="F5" s="15">
        <f>'6pf'!C70+'6pf'!C131+'6pf'!C151+'6pf'!C174+'6pf'!C196+'6pf'!C201+'6pf'!C218+'6pf'!C242+'6pf'!C258+'6pf'!C377</f>
        <v>164869</v>
      </c>
      <c r="G5" s="15" t="str">
        <f t="shared" si="0"/>
        <v>+</v>
      </c>
      <c r="I5" s="15" t="s">
        <v>447</v>
      </c>
      <c r="J5" s="36">
        <f>'6pf'!I9</f>
        <v>1017664.2</v>
      </c>
      <c r="K5" s="15" t="s">
        <v>445</v>
      </c>
      <c r="L5" s="74" t="s">
        <v>448</v>
      </c>
      <c r="M5" s="36">
        <f>'6pf'!I70+'6pf'!I131+'6pf'!I151+'6pf'!I174+'6pf'!I196+'6pf'!I201+'6pf'!I218+'6pf'!I242+'6pf'!I258+'6pf'!I377</f>
        <v>1017664.2</v>
      </c>
      <c r="N5" s="15" t="str">
        <f t="shared" si="1"/>
        <v>+</v>
      </c>
    </row>
    <row r="6" spans="2:14" ht="13" x14ac:dyDescent="0.25">
      <c r="B6" s="15" t="s">
        <v>449</v>
      </c>
      <c r="C6" s="15">
        <f>'6pf'!C11</f>
        <v>684542</v>
      </c>
      <c r="D6" s="15" t="s">
        <v>445</v>
      </c>
      <c r="E6" s="75" t="s">
        <v>450</v>
      </c>
      <c r="F6" s="15">
        <f>'6pf'!C12+'6pf'!C118+'6pf'!C144+'6pf'!C158</f>
        <v>684542</v>
      </c>
      <c r="G6" s="15" t="str">
        <f t="shared" si="0"/>
        <v>+</v>
      </c>
      <c r="I6" s="15" t="s">
        <v>449</v>
      </c>
      <c r="J6" s="36">
        <f>'6pf'!I11</f>
        <v>4435698.8</v>
      </c>
      <c r="K6" s="15" t="s">
        <v>445</v>
      </c>
      <c r="L6" s="75" t="s">
        <v>450</v>
      </c>
      <c r="M6" s="36">
        <f>'6pf'!I12+'6pf'!I118+'6pf'!I144+'6pf'!I158</f>
        <v>4435698.8</v>
      </c>
      <c r="N6" s="15" t="str">
        <f t="shared" si="1"/>
        <v>+</v>
      </c>
    </row>
    <row r="7" spans="2:14" x14ac:dyDescent="0.25">
      <c r="B7" s="15" t="s">
        <v>451</v>
      </c>
      <c r="C7" s="15">
        <f>'6pf'!C12</f>
        <v>549963</v>
      </c>
      <c r="D7" s="15" t="s">
        <v>445</v>
      </c>
      <c r="E7" s="74" t="s">
        <v>452</v>
      </c>
      <c r="F7" s="15">
        <f>SUM('6pf'!C13:C18)</f>
        <v>549963</v>
      </c>
      <c r="G7" s="15" t="str">
        <f t="shared" si="0"/>
        <v>+</v>
      </c>
      <c r="I7" s="15" t="s">
        <v>451</v>
      </c>
      <c r="J7" s="36">
        <f>'6pf'!I12</f>
        <v>3769359.8</v>
      </c>
      <c r="K7" s="15" t="s">
        <v>445</v>
      </c>
      <c r="L7" s="74" t="s">
        <v>452</v>
      </c>
      <c r="M7" s="36">
        <f>SUM('6pf'!I13:I18)</f>
        <v>3769359.8</v>
      </c>
      <c r="N7" s="15" t="str">
        <f t="shared" si="1"/>
        <v>+</v>
      </c>
    </row>
    <row r="8" spans="2:14" x14ac:dyDescent="0.25">
      <c r="B8" s="15" t="s">
        <v>451</v>
      </c>
      <c r="C8" s="15">
        <f>'6pf'!C12</f>
        <v>549963</v>
      </c>
      <c r="D8" s="15" t="s">
        <v>445</v>
      </c>
      <c r="E8" s="15" t="s">
        <v>453</v>
      </c>
      <c r="F8" s="15">
        <f>SUM('6pf'!C71:C80)</f>
        <v>549963</v>
      </c>
      <c r="G8" s="15" t="str">
        <f t="shared" si="0"/>
        <v>+</v>
      </c>
      <c r="I8" s="15" t="s">
        <v>451</v>
      </c>
      <c r="J8" s="36">
        <f>'6pf'!I12</f>
        <v>3769359.8</v>
      </c>
      <c r="K8" s="15" t="s">
        <v>445</v>
      </c>
      <c r="L8" s="15" t="s">
        <v>453</v>
      </c>
      <c r="M8" s="36">
        <f>SUM('6pf'!I71:I80)</f>
        <v>3769359.8</v>
      </c>
      <c r="N8" s="15" t="str">
        <f t="shared" si="1"/>
        <v>+</v>
      </c>
    </row>
    <row r="9" spans="2:14" x14ac:dyDescent="0.25">
      <c r="B9" s="15" t="s">
        <v>454</v>
      </c>
      <c r="C9" s="15">
        <f>'6pf'!C24</f>
        <v>217225</v>
      </c>
      <c r="D9" s="15" t="s">
        <v>445</v>
      </c>
      <c r="E9" s="15" t="s">
        <v>455</v>
      </c>
      <c r="F9" s="15">
        <f>'6pf'!C25+'6pf'!C32+'6pf'!C36+'6pf'!C40+'6pf'!C41+'6pf'!C42+'6pf'!C43+'6pf'!C44+'6pf'!C45+'6pf'!C46+'6pf'!C50+'6pf'!C57+'6pf'!C61+'6pf'!C64+'6pf'!C67</f>
        <v>217225</v>
      </c>
      <c r="G9" s="15" t="str">
        <f t="shared" si="0"/>
        <v>+</v>
      </c>
      <c r="I9" s="15" t="s">
        <v>454</v>
      </c>
      <c r="J9" s="36">
        <f>'6pf'!I24</f>
        <v>2103903.7999999998</v>
      </c>
      <c r="K9" s="15" t="s">
        <v>445</v>
      </c>
      <c r="L9" s="15" t="s">
        <v>455</v>
      </c>
      <c r="M9" s="36">
        <f>'6pf'!I25+'6pf'!I32+'6pf'!I36+'6pf'!I40+'6pf'!I41+'6pf'!I42+'6pf'!I43+'6pf'!I44+'6pf'!I45+'6pf'!I46+'6pf'!I50+'6pf'!I57+'6pf'!I61+'6pf'!I64+'6pf'!I67</f>
        <v>2103903.8000000003</v>
      </c>
      <c r="N9" s="15" t="str">
        <f t="shared" si="1"/>
        <v>+</v>
      </c>
    </row>
    <row r="10" spans="2:14" x14ac:dyDescent="0.25">
      <c r="B10" s="15" t="s">
        <v>456</v>
      </c>
      <c r="C10" s="15">
        <f>'6pf'!C81</f>
        <v>499342</v>
      </c>
      <c r="D10" s="15" t="s">
        <v>445</v>
      </c>
      <c r="E10" s="15" t="s">
        <v>457</v>
      </c>
      <c r="F10" s="15">
        <f>SUM('6pf'!C82:C97)</f>
        <v>499342</v>
      </c>
      <c r="G10" s="15" t="str">
        <f t="shared" si="0"/>
        <v>+</v>
      </c>
      <c r="I10" s="15" t="s">
        <v>456</v>
      </c>
      <c r="J10" s="36">
        <f>'6pf'!I81</f>
        <v>3602909.7</v>
      </c>
      <c r="K10" s="15" t="s">
        <v>445</v>
      </c>
      <c r="L10" s="15" t="s">
        <v>457</v>
      </c>
      <c r="M10" s="36">
        <f>SUM('6pf'!I82:I97)</f>
        <v>3602909.7000000007</v>
      </c>
      <c r="N10" s="15" t="str">
        <f t="shared" si="1"/>
        <v>+</v>
      </c>
    </row>
    <row r="11" spans="2:14" x14ac:dyDescent="0.25">
      <c r="B11" s="15" t="s">
        <v>458</v>
      </c>
      <c r="C11" s="15">
        <f>'6pf'!C98</f>
        <v>0</v>
      </c>
      <c r="D11" s="15" t="s">
        <v>445</v>
      </c>
      <c r="E11" s="15" t="s">
        <v>458</v>
      </c>
      <c r="F11" s="15">
        <f>'6pf'!C98</f>
        <v>0</v>
      </c>
      <c r="G11" s="15" t="str">
        <f t="shared" si="0"/>
        <v>+</v>
      </c>
      <c r="I11" s="15" t="s">
        <v>458</v>
      </c>
      <c r="J11" s="36">
        <f>'6pf'!I98</f>
        <v>0</v>
      </c>
      <c r="K11" s="15" t="s">
        <v>445</v>
      </c>
      <c r="L11" s="15" t="s">
        <v>458</v>
      </c>
      <c r="M11" s="36">
        <f>'6pf'!I98</f>
        <v>0</v>
      </c>
      <c r="N11" s="15" t="str">
        <f t="shared" si="1"/>
        <v>+</v>
      </c>
    </row>
    <row r="12" spans="2:14" x14ac:dyDescent="0.25">
      <c r="B12" s="15" t="s">
        <v>459</v>
      </c>
      <c r="C12" s="15">
        <f>'6pf'!C105</f>
        <v>62</v>
      </c>
      <c r="D12" s="15" t="s">
        <v>445</v>
      </c>
      <c r="E12" s="15" t="s">
        <v>460</v>
      </c>
      <c r="F12" s="15">
        <f>'6pf'!C106+'6pf'!C107+'6pf'!C108+'6pf'!C109</f>
        <v>62</v>
      </c>
      <c r="G12" s="15" t="str">
        <f t="shared" si="0"/>
        <v>+</v>
      </c>
      <c r="I12" s="15" t="s">
        <v>459</v>
      </c>
      <c r="J12" s="36">
        <f>'6pf'!I105</f>
        <v>605.1</v>
      </c>
      <c r="K12" s="15" t="s">
        <v>445</v>
      </c>
      <c r="L12" s="15" t="s">
        <v>460</v>
      </c>
      <c r="M12" s="36">
        <f>'6pf'!I106+'6pf'!I107+'6pf'!I108+'6pf'!I109</f>
        <v>605.1</v>
      </c>
      <c r="N12" s="15" t="str">
        <f t="shared" si="1"/>
        <v>+</v>
      </c>
    </row>
    <row r="13" spans="2:14" x14ac:dyDescent="0.25">
      <c r="B13" s="15" t="s">
        <v>461</v>
      </c>
      <c r="C13" s="15">
        <f>'6pf'!C110</f>
        <v>375</v>
      </c>
      <c r="D13" s="15" t="s">
        <v>445</v>
      </c>
      <c r="E13" s="15" t="s">
        <v>462</v>
      </c>
      <c r="F13" s="15">
        <f>'6pf'!C111+'6pf'!C112+'6pf'!C113</f>
        <v>375</v>
      </c>
      <c r="G13" s="15" t="str">
        <f t="shared" si="0"/>
        <v>+</v>
      </c>
      <c r="I13" s="15" t="s">
        <v>461</v>
      </c>
      <c r="J13" s="36">
        <f>'6pf'!I110</f>
        <v>5234.8999999999996</v>
      </c>
      <c r="K13" s="15" t="s">
        <v>445</v>
      </c>
      <c r="L13" s="15" t="s">
        <v>462</v>
      </c>
      <c r="M13" s="36">
        <f>'6pf'!I111+'6pf'!I112+'6pf'!I113</f>
        <v>5234.8999999999996</v>
      </c>
      <c r="N13" s="15" t="str">
        <f t="shared" si="1"/>
        <v>+</v>
      </c>
    </row>
    <row r="14" spans="2:14" x14ac:dyDescent="0.25">
      <c r="B14" s="15" t="s">
        <v>463</v>
      </c>
      <c r="C14" s="15">
        <f>'6pf'!C114</f>
        <v>41559</v>
      </c>
      <c r="D14" s="15" t="s">
        <v>445</v>
      </c>
      <c r="E14" s="15" t="s">
        <v>464</v>
      </c>
      <c r="F14" s="15">
        <f>'6pf'!C115+'6pf'!C116+'6pf'!C117</f>
        <v>41559</v>
      </c>
      <c r="G14" s="15" t="str">
        <f t="shared" si="0"/>
        <v>+</v>
      </c>
      <c r="I14" s="15" t="s">
        <v>463</v>
      </c>
      <c r="J14" s="36">
        <f>'6pf'!I114</f>
        <v>394768.7</v>
      </c>
      <c r="K14" s="15" t="s">
        <v>445</v>
      </c>
      <c r="L14" s="15" t="s">
        <v>464</v>
      </c>
      <c r="M14" s="36">
        <f>'6pf'!I115+'6pf'!I116+'6pf'!I117</f>
        <v>394768.69999999995</v>
      </c>
      <c r="N14" s="15" t="str">
        <f t="shared" si="1"/>
        <v>+</v>
      </c>
    </row>
    <row r="15" spans="2:14" x14ac:dyDescent="0.25">
      <c r="B15" s="15" t="s">
        <v>465</v>
      </c>
      <c r="C15" s="15">
        <f>'6pf'!C118</f>
        <v>68164</v>
      </c>
      <c r="D15" s="15" t="s">
        <v>445</v>
      </c>
      <c r="E15" s="15" t="s">
        <v>466</v>
      </c>
      <c r="F15" s="15">
        <f>'6pf'!C119+'6pf'!C120+'6pf'!C121</f>
        <v>68164</v>
      </c>
      <c r="G15" s="15" t="str">
        <f t="shared" si="0"/>
        <v>+</v>
      </c>
      <c r="I15" s="15" t="s">
        <v>465</v>
      </c>
      <c r="J15" s="36">
        <f>'6pf'!I118</f>
        <v>238673.1</v>
      </c>
      <c r="K15" s="15" t="s">
        <v>445</v>
      </c>
      <c r="L15" s="15" t="s">
        <v>466</v>
      </c>
      <c r="M15" s="36">
        <f>'6pf'!I119+'6pf'!I120+'6pf'!I121</f>
        <v>238673.10000000003</v>
      </c>
      <c r="N15" s="15" t="str">
        <f t="shared" si="1"/>
        <v>+</v>
      </c>
    </row>
    <row r="16" spans="2:14" x14ac:dyDescent="0.25">
      <c r="B16" s="15" t="s">
        <v>465</v>
      </c>
      <c r="C16" s="15">
        <f>'6pf'!C118</f>
        <v>68164</v>
      </c>
      <c r="D16" s="15" t="s">
        <v>445</v>
      </c>
      <c r="E16" s="15" t="s">
        <v>467</v>
      </c>
      <c r="F16" s="15">
        <f>'6pf'!C133+'6pf'!C135+'6pf'!C139</f>
        <v>68164</v>
      </c>
      <c r="G16" s="15" t="str">
        <f t="shared" si="0"/>
        <v>+</v>
      </c>
      <c r="I16" s="15" t="s">
        <v>465</v>
      </c>
      <c r="J16" s="36">
        <f>'6pf'!I118</f>
        <v>238673.1</v>
      </c>
      <c r="K16" s="15" t="s">
        <v>445</v>
      </c>
      <c r="L16" s="15" t="s">
        <v>467</v>
      </c>
      <c r="M16" s="36">
        <f>'6pf'!I133+'6pf'!I135+'6pf'!I139</f>
        <v>238673.1</v>
      </c>
      <c r="N16" s="15" t="str">
        <f t="shared" si="1"/>
        <v>+</v>
      </c>
    </row>
    <row r="17" spans="2:14" x14ac:dyDescent="0.25">
      <c r="B17" s="15" t="s">
        <v>468</v>
      </c>
      <c r="C17" s="15">
        <f>'6pf'!C122</f>
        <v>4136</v>
      </c>
      <c r="D17" s="15" t="s">
        <v>445</v>
      </c>
      <c r="E17" s="15" t="s">
        <v>469</v>
      </c>
      <c r="F17" s="15">
        <f>'6pf'!C123+'6pf'!C124+'6pf'!C125</f>
        <v>4136</v>
      </c>
      <c r="G17" s="15" t="str">
        <f t="shared" si="0"/>
        <v>+</v>
      </c>
      <c r="I17" s="15" t="s">
        <v>468</v>
      </c>
      <c r="J17" s="36">
        <f>'6pf'!I122</f>
        <v>8656.6</v>
      </c>
      <c r="K17" s="15" t="s">
        <v>445</v>
      </c>
      <c r="L17" s="15" t="s">
        <v>469</v>
      </c>
      <c r="M17" s="36">
        <f>'6pf'!I123+'6pf'!I124+'6pf'!I125</f>
        <v>8656.6</v>
      </c>
      <c r="N17" s="15" t="str">
        <f t="shared" si="1"/>
        <v>+</v>
      </c>
    </row>
    <row r="18" spans="2:14" x14ac:dyDescent="0.25">
      <c r="B18" s="15" t="s">
        <v>470</v>
      </c>
      <c r="C18" s="15">
        <f>'6pf'!C126</f>
        <v>9</v>
      </c>
      <c r="D18" s="15" t="s">
        <v>445</v>
      </c>
      <c r="E18" s="15" t="s">
        <v>471</v>
      </c>
      <c r="F18" s="15">
        <f>'6pf'!C127+'6pf'!C128+'6pf'!C129</f>
        <v>9</v>
      </c>
      <c r="G18" s="15" t="str">
        <f t="shared" si="0"/>
        <v>+</v>
      </c>
      <c r="I18" s="15" t="s">
        <v>470</v>
      </c>
      <c r="J18" s="36">
        <f>'6pf'!I126</f>
        <v>18.899999999999999</v>
      </c>
      <c r="K18" s="15" t="s">
        <v>445</v>
      </c>
      <c r="L18" s="15" t="s">
        <v>471</v>
      </c>
      <c r="M18" s="36">
        <f>'6pf'!I127+'6pf'!I128+'6pf'!I129</f>
        <v>18.899999999999999</v>
      </c>
      <c r="N18" s="15" t="str">
        <f t="shared" si="1"/>
        <v>+</v>
      </c>
    </row>
    <row r="19" spans="2:14" x14ac:dyDescent="0.25">
      <c r="B19" s="15" t="s">
        <v>472</v>
      </c>
      <c r="C19" s="15">
        <f>'6pf'!C135</f>
        <v>307</v>
      </c>
      <c r="D19" s="15" t="s">
        <v>445</v>
      </c>
      <c r="E19" s="15" t="s">
        <v>473</v>
      </c>
      <c r="F19" s="15">
        <f>'6pf'!C136+'6pf'!C137+'6pf'!C138</f>
        <v>307</v>
      </c>
      <c r="G19" s="15" t="str">
        <f t="shared" si="0"/>
        <v>+</v>
      </c>
      <c r="I19" s="15" t="s">
        <v>472</v>
      </c>
      <c r="J19" s="36">
        <f>'6pf'!I135</f>
        <v>3145.4</v>
      </c>
      <c r="K19" s="15" t="s">
        <v>445</v>
      </c>
      <c r="L19" s="15" t="s">
        <v>473</v>
      </c>
      <c r="M19" s="36">
        <f>'6pf'!I136+'6pf'!I137+'6pf'!I138</f>
        <v>3145.4</v>
      </c>
      <c r="N19" s="15" t="str">
        <f t="shared" si="1"/>
        <v>+</v>
      </c>
    </row>
    <row r="20" spans="2:14" x14ac:dyDescent="0.25">
      <c r="B20" s="15" t="s">
        <v>474</v>
      </c>
      <c r="C20" s="15">
        <f>'6pf'!C144</f>
        <v>53654</v>
      </c>
      <c r="D20" s="15" t="s">
        <v>445</v>
      </c>
      <c r="E20" s="15" t="s">
        <v>475</v>
      </c>
      <c r="F20" s="15">
        <f>'6pf'!C145+'6pf'!C146+'6pf'!C147</f>
        <v>53654</v>
      </c>
      <c r="G20" s="15" t="str">
        <f t="shared" si="0"/>
        <v>+</v>
      </c>
      <c r="I20" s="15" t="s">
        <v>474</v>
      </c>
      <c r="J20" s="36">
        <f>'6pf'!I144</f>
        <v>371727.2</v>
      </c>
      <c r="K20" s="15" t="s">
        <v>445</v>
      </c>
      <c r="L20" s="15" t="s">
        <v>475</v>
      </c>
      <c r="M20" s="36">
        <f>'6pf'!I145+'6pf'!I146+'6pf'!I147</f>
        <v>371727.2</v>
      </c>
      <c r="N20" s="15" t="str">
        <f t="shared" si="1"/>
        <v>+</v>
      </c>
    </row>
    <row r="21" spans="2:14" x14ac:dyDescent="0.25">
      <c r="B21" s="15" t="s">
        <v>476</v>
      </c>
      <c r="C21" s="15">
        <f>'6pf'!C152</f>
        <v>9538</v>
      </c>
      <c r="D21" s="15" t="s">
        <v>445</v>
      </c>
      <c r="E21" s="15" t="s">
        <v>477</v>
      </c>
      <c r="F21" s="15">
        <f>'6pf'!C153+'6pf'!C154+'6pf'!C155</f>
        <v>9538</v>
      </c>
      <c r="G21" s="15" t="str">
        <f t="shared" si="0"/>
        <v>+</v>
      </c>
      <c r="I21" s="15" t="s">
        <v>476</v>
      </c>
      <c r="J21" s="36">
        <f>'6pf'!I152</f>
        <v>52075.8</v>
      </c>
      <c r="K21" s="15" t="s">
        <v>445</v>
      </c>
      <c r="L21" s="15" t="s">
        <v>477</v>
      </c>
      <c r="M21" s="36">
        <f>'6pf'!I153+'6pf'!I154+'6pf'!I155</f>
        <v>52075.8</v>
      </c>
      <c r="N21" s="15" t="str">
        <f t="shared" si="1"/>
        <v>+</v>
      </c>
    </row>
    <row r="22" spans="2:14" x14ac:dyDescent="0.25">
      <c r="B22" s="15" t="s">
        <v>476</v>
      </c>
      <c r="C22" s="15">
        <f>'6pf'!C152</f>
        <v>9538</v>
      </c>
      <c r="D22" s="15" t="s">
        <v>445</v>
      </c>
      <c r="E22" s="15" t="s">
        <v>478</v>
      </c>
      <c r="F22" s="15">
        <f>'6pf'!C156+'6pf'!C157</f>
        <v>9538</v>
      </c>
      <c r="G22" s="15" t="str">
        <f t="shared" si="0"/>
        <v>+</v>
      </c>
      <c r="I22" s="15" t="s">
        <v>476</v>
      </c>
      <c r="J22" s="36">
        <f>'6pf'!I152</f>
        <v>52075.8</v>
      </c>
      <c r="K22" s="15" t="s">
        <v>445</v>
      </c>
      <c r="L22" s="15" t="s">
        <v>478</v>
      </c>
      <c r="M22" s="36">
        <f>'6pf'!I156+'6pf'!I157</f>
        <v>52075.8</v>
      </c>
      <c r="N22" s="15" t="str">
        <f t="shared" si="1"/>
        <v>+</v>
      </c>
    </row>
    <row r="23" spans="2:14" x14ac:dyDescent="0.25">
      <c r="B23" s="15" t="s">
        <v>479</v>
      </c>
      <c r="C23" s="15">
        <f>'6pf'!C158</f>
        <v>12761</v>
      </c>
      <c r="D23" s="15" t="s">
        <v>445</v>
      </c>
      <c r="E23" s="15" t="s">
        <v>480</v>
      </c>
      <c r="F23" s="15">
        <f>'6pf'!C159+'6pf'!C163+'6pf'!C164+'6pf'!C165+'6pf'!C166+'6pf'!C167+'6pf'!C168+'6pf'!C169+'6pf'!C170+'6pf'!C171+'6pf'!C172+'6pf'!C173</f>
        <v>12761</v>
      </c>
      <c r="G23" s="15" t="str">
        <f t="shared" si="0"/>
        <v>+</v>
      </c>
      <c r="I23" s="15" t="s">
        <v>479</v>
      </c>
      <c r="J23" s="36">
        <f>'6pf'!I158</f>
        <v>55938.7</v>
      </c>
      <c r="K23" s="15" t="s">
        <v>445</v>
      </c>
      <c r="L23" s="15" t="s">
        <v>480</v>
      </c>
      <c r="M23" s="36">
        <f>'6pf'!I159+'6pf'!I163+'6pf'!I164+'6pf'!I165+'6pf'!I166+'6pf'!I167+'6pf'!I168+'6pf'!I169+'6pf'!I170+'6pf'!I171+'6pf'!I172+'6pf'!I173</f>
        <v>55938.700000000012</v>
      </c>
      <c r="N23" s="15" t="str">
        <f t="shared" si="1"/>
        <v>+</v>
      </c>
    </row>
    <row r="24" spans="2:14" x14ac:dyDescent="0.25">
      <c r="B24" s="15" t="s">
        <v>481</v>
      </c>
      <c r="C24" s="15">
        <f>'6pf'!C159</f>
        <v>154</v>
      </c>
      <c r="D24" s="15" t="s">
        <v>445</v>
      </c>
      <c r="E24" s="15" t="s">
        <v>482</v>
      </c>
      <c r="F24" s="15">
        <f>'6pf'!C160+'6pf'!C161+'6pf'!C162</f>
        <v>154</v>
      </c>
      <c r="G24" s="15" t="str">
        <f t="shared" si="0"/>
        <v>+</v>
      </c>
      <c r="I24" s="15" t="s">
        <v>481</v>
      </c>
      <c r="J24" s="36">
        <f>'6pf'!I159</f>
        <v>2608.1999999999998</v>
      </c>
      <c r="K24" s="15" t="s">
        <v>445</v>
      </c>
      <c r="L24" s="15" t="s">
        <v>482</v>
      </c>
      <c r="M24" s="36">
        <f>'6pf'!I160+'6pf'!I161+'6pf'!I162</f>
        <v>2608.1999999999998</v>
      </c>
      <c r="N24" s="15" t="str">
        <f t="shared" si="1"/>
        <v>+</v>
      </c>
    </row>
    <row r="25" spans="2:14" x14ac:dyDescent="0.25">
      <c r="B25" s="15" t="s">
        <v>483</v>
      </c>
      <c r="C25" s="15">
        <f>'6pf'!C177</f>
        <v>217</v>
      </c>
      <c r="D25" s="15" t="s">
        <v>445</v>
      </c>
      <c r="E25" s="15" t="s">
        <v>484</v>
      </c>
      <c r="F25" s="15">
        <f>'6pf'!C178+'6pf'!C179+'6pf'!C180</f>
        <v>217</v>
      </c>
      <c r="G25" s="15" t="str">
        <f t="shared" si="0"/>
        <v>+</v>
      </c>
      <c r="I25" s="15" t="s">
        <v>483</v>
      </c>
      <c r="J25" s="36">
        <f>'6pf'!I177</f>
        <v>1532.9</v>
      </c>
      <c r="K25" s="15" t="s">
        <v>445</v>
      </c>
      <c r="L25" s="15" t="s">
        <v>484</v>
      </c>
      <c r="M25" s="36">
        <f>'6pf'!I178+'6pf'!I179+'6pf'!I180</f>
        <v>1532.9</v>
      </c>
      <c r="N25" s="15" t="str">
        <f t="shared" si="1"/>
        <v>+</v>
      </c>
    </row>
    <row r="26" spans="2:14" x14ac:dyDescent="0.25">
      <c r="B26" s="15" t="s">
        <v>483</v>
      </c>
      <c r="C26" s="15">
        <f>'6pf'!C177</f>
        <v>217</v>
      </c>
      <c r="D26" s="15" t="s">
        <v>445</v>
      </c>
      <c r="E26" s="15" t="s">
        <v>485</v>
      </c>
      <c r="F26" s="15">
        <f>'6pf'!C181+'6pf'!C182</f>
        <v>217</v>
      </c>
      <c r="G26" s="15" t="str">
        <f t="shared" si="0"/>
        <v>+</v>
      </c>
      <c r="I26" s="15" t="s">
        <v>483</v>
      </c>
      <c r="J26" s="36">
        <f>'6pf'!I177</f>
        <v>1532.9</v>
      </c>
      <c r="K26" s="15" t="s">
        <v>445</v>
      </c>
      <c r="L26" s="15" t="s">
        <v>485</v>
      </c>
      <c r="M26" s="36">
        <f>'6pf'!I181+'6pf'!I182</f>
        <v>1532.9</v>
      </c>
      <c r="N26" s="15" t="str">
        <f t="shared" si="1"/>
        <v>+</v>
      </c>
    </row>
    <row r="27" spans="2:14" x14ac:dyDescent="0.25">
      <c r="B27" s="15" t="s">
        <v>486</v>
      </c>
      <c r="C27" s="15">
        <f>'6pf'!C190</f>
        <v>3095</v>
      </c>
      <c r="D27" s="15" t="s">
        <v>445</v>
      </c>
      <c r="E27" s="15" t="s">
        <v>487</v>
      </c>
      <c r="F27" s="15">
        <f>'6pf'!C191+'6pf'!C197+'6pf'!C202</f>
        <v>3095</v>
      </c>
      <c r="G27" s="15" t="str">
        <f t="shared" si="0"/>
        <v>+</v>
      </c>
      <c r="I27" s="15" t="s">
        <v>486</v>
      </c>
      <c r="J27" s="36">
        <f>'6pf'!I190</f>
        <v>7197.6</v>
      </c>
      <c r="K27" s="15" t="s">
        <v>445</v>
      </c>
      <c r="L27" s="15" t="s">
        <v>487</v>
      </c>
      <c r="M27" s="36">
        <f>'6pf'!I191+'6pf'!I197+'6pf'!I202</f>
        <v>7197.5999999999995</v>
      </c>
      <c r="N27" s="15" t="str">
        <f t="shared" si="1"/>
        <v>+</v>
      </c>
    </row>
    <row r="28" spans="2:14" x14ac:dyDescent="0.25">
      <c r="B28" s="15" t="s">
        <v>488</v>
      </c>
      <c r="C28" s="15">
        <f>'6pf'!C191</f>
        <v>18</v>
      </c>
      <c r="D28" s="15" t="s">
        <v>445</v>
      </c>
      <c r="E28" s="15" t="s">
        <v>489</v>
      </c>
      <c r="F28" s="15">
        <f>'6pf'!C192+'6pf'!C193+'6pf'!C194</f>
        <v>18</v>
      </c>
      <c r="G28" s="15" t="str">
        <f t="shared" si="0"/>
        <v>+</v>
      </c>
      <c r="I28" s="15" t="s">
        <v>488</v>
      </c>
      <c r="J28" s="36">
        <f>'6pf'!I191</f>
        <v>38.4</v>
      </c>
      <c r="K28" s="15" t="s">
        <v>445</v>
      </c>
      <c r="L28" s="15" t="s">
        <v>489</v>
      </c>
      <c r="M28" s="36">
        <f>'6pf'!I192+'6pf'!I193+'6pf'!I194</f>
        <v>38.4</v>
      </c>
      <c r="N28" s="15" t="str">
        <f t="shared" si="1"/>
        <v>+</v>
      </c>
    </row>
    <row r="29" spans="2:14" x14ac:dyDescent="0.25">
      <c r="B29" s="15" t="s">
        <v>490</v>
      </c>
      <c r="C29" s="15">
        <f>'6pf'!C197</f>
        <v>1</v>
      </c>
      <c r="D29" s="15" t="s">
        <v>445</v>
      </c>
      <c r="E29" s="15" t="s">
        <v>491</v>
      </c>
      <c r="F29" s="15">
        <f>'6pf'!C198+'6pf'!C199+'6pf'!C200</f>
        <v>1</v>
      </c>
      <c r="G29" s="15" t="str">
        <f t="shared" si="0"/>
        <v>+</v>
      </c>
      <c r="I29" s="15" t="s">
        <v>490</v>
      </c>
      <c r="J29" s="36">
        <f>'6pf'!I197</f>
        <v>4.8</v>
      </c>
      <c r="K29" s="15" t="s">
        <v>445</v>
      </c>
      <c r="L29" s="15" t="s">
        <v>491</v>
      </c>
      <c r="M29" s="36">
        <f>'6pf'!I198+'6pf'!I199+'6pf'!I200</f>
        <v>4.8</v>
      </c>
      <c r="N29" s="15" t="str">
        <f t="shared" si="1"/>
        <v>+</v>
      </c>
    </row>
    <row r="30" spans="2:14" x14ac:dyDescent="0.25">
      <c r="B30" s="15" t="s">
        <v>492</v>
      </c>
      <c r="C30" s="15">
        <f>'6pf'!C202</f>
        <v>3076</v>
      </c>
      <c r="D30" s="15" t="s">
        <v>445</v>
      </c>
      <c r="E30" s="15" t="s">
        <v>493</v>
      </c>
      <c r="F30" s="15">
        <f>'6pf'!C203+'6pf'!C207+'6pf'!C208+'6pf'!C214+'6pf'!C216+'6pf'!C217</f>
        <v>3076</v>
      </c>
      <c r="G30" s="15" t="str">
        <f t="shared" si="0"/>
        <v>+</v>
      </c>
      <c r="I30" s="15" t="s">
        <v>492</v>
      </c>
      <c r="J30" s="36">
        <f>'6pf'!I202</f>
        <v>7154.4</v>
      </c>
      <c r="K30" s="15" t="s">
        <v>445</v>
      </c>
      <c r="L30" s="15" t="s">
        <v>493</v>
      </c>
      <c r="M30" s="36">
        <f>'6pf'!I203+'6pf'!I207+'6pf'!I208+'6pf'!I214+'6pf'!I216+'6pf'!I217</f>
        <v>7154.4000000000005</v>
      </c>
      <c r="N30" s="15" t="str">
        <f t="shared" si="1"/>
        <v>+</v>
      </c>
    </row>
    <row r="31" spans="2:14" x14ac:dyDescent="0.25">
      <c r="B31" s="15" t="s">
        <v>494</v>
      </c>
      <c r="C31" s="15">
        <f>'6pf'!C203</f>
        <v>2504</v>
      </c>
      <c r="D31" s="15" t="s">
        <v>445</v>
      </c>
      <c r="E31" s="15" t="s">
        <v>495</v>
      </c>
      <c r="F31" s="15">
        <f>'6pf'!C204+'6pf'!C205+'6pf'!C206</f>
        <v>2504</v>
      </c>
      <c r="G31" s="15" t="str">
        <f t="shared" si="0"/>
        <v>+</v>
      </c>
      <c r="I31" s="15" t="s">
        <v>494</v>
      </c>
      <c r="J31" s="36">
        <f>'6pf'!I203</f>
        <v>5776.7</v>
      </c>
      <c r="K31" s="15" t="s">
        <v>445</v>
      </c>
      <c r="L31" s="15" t="s">
        <v>495</v>
      </c>
      <c r="M31" s="36">
        <f>'6pf'!I204+'6pf'!I205+'6pf'!I206</f>
        <v>5776.7000000000007</v>
      </c>
      <c r="N31" s="15" t="str">
        <f t="shared" si="1"/>
        <v>+</v>
      </c>
    </row>
    <row r="32" spans="2:14" x14ac:dyDescent="0.25">
      <c r="B32" s="15" t="s">
        <v>496</v>
      </c>
      <c r="C32" s="15">
        <f>'6pf'!C208</f>
        <v>545</v>
      </c>
      <c r="D32" s="15" t="s">
        <v>445</v>
      </c>
      <c r="E32" s="15" t="s">
        <v>497</v>
      </c>
      <c r="F32" s="15">
        <f>'6pf'!C209+'6pf'!C210+'6pf'!C211</f>
        <v>545</v>
      </c>
      <c r="G32" s="15" t="str">
        <f t="shared" si="0"/>
        <v>+</v>
      </c>
      <c r="I32" s="15" t="s">
        <v>496</v>
      </c>
      <c r="J32" s="36">
        <f>'6pf'!I208</f>
        <v>1309</v>
      </c>
      <c r="K32" s="15" t="s">
        <v>445</v>
      </c>
      <c r="L32" s="15" t="s">
        <v>497</v>
      </c>
      <c r="M32" s="36">
        <f>'6pf'!I209+'6pf'!I210+'6pf'!I211</f>
        <v>1309</v>
      </c>
      <c r="N32" s="15" t="str">
        <f t="shared" si="1"/>
        <v>+</v>
      </c>
    </row>
    <row r="33" spans="2:14" x14ac:dyDescent="0.25">
      <c r="B33" s="15" t="s">
        <v>498</v>
      </c>
      <c r="C33" s="15">
        <f>'6pf'!C220</f>
        <v>1512</v>
      </c>
      <c r="D33" s="15" t="s">
        <v>445</v>
      </c>
      <c r="E33" s="15" t="s">
        <v>499</v>
      </c>
      <c r="F33" s="15">
        <f>'6pf'!C221+'6pf'!C254</f>
        <v>1512</v>
      </c>
      <c r="G33" s="15" t="str">
        <f t="shared" si="0"/>
        <v>+</v>
      </c>
      <c r="I33" s="15" t="s">
        <v>498</v>
      </c>
      <c r="J33" s="36">
        <f>'6pf'!I220</f>
        <v>14483.2</v>
      </c>
      <c r="K33" s="15" t="s">
        <v>445</v>
      </c>
      <c r="L33" s="15" t="s">
        <v>499</v>
      </c>
      <c r="M33" s="36">
        <f>'6pf'!I221+'6pf'!I254</f>
        <v>14483.2</v>
      </c>
      <c r="N33" s="15" t="str">
        <f t="shared" si="1"/>
        <v>+</v>
      </c>
    </row>
    <row r="34" spans="2:14" x14ac:dyDescent="0.25">
      <c r="B34" s="15" t="s">
        <v>500</v>
      </c>
      <c r="C34" s="15">
        <f>'6pf'!C221</f>
        <v>1356</v>
      </c>
      <c r="D34" s="15" t="s">
        <v>445</v>
      </c>
      <c r="E34" s="15" t="s">
        <v>501</v>
      </c>
      <c r="F34" s="15">
        <f>'6pf'!C222+'6pf'!C223+'6pf'!C224</f>
        <v>1356</v>
      </c>
      <c r="G34" s="15" t="str">
        <f t="shared" si="0"/>
        <v>+</v>
      </c>
      <c r="I34" s="15" t="s">
        <v>500</v>
      </c>
      <c r="J34" s="36">
        <f>'6pf'!I221</f>
        <v>13281.1</v>
      </c>
      <c r="K34" s="15" t="s">
        <v>445</v>
      </c>
      <c r="L34" s="15" t="s">
        <v>501</v>
      </c>
      <c r="M34" s="36">
        <f>'6pf'!I222+'6pf'!I223+'6pf'!I224</f>
        <v>13281.1</v>
      </c>
      <c r="N34" s="15" t="str">
        <f t="shared" si="1"/>
        <v>+</v>
      </c>
    </row>
    <row r="35" spans="2:14" x14ac:dyDescent="0.25">
      <c r="B35" s="15" t="s">
        <v>500</v>
      </c>
      <c r="C35" s="15">
        <f>'6pf'!C221</f>
        <v>1356</v>
      </c>
      <c r="D35" s="15" t="s">
        <v>445</v>
      </c>
      <c r="E35" s="15" t="s">
        <v>502</v>
      </c>
      <c r="F35" s="15">
        <f>'6pf'!C225+'6pf'!C232</f>
        <v>1356</v>
      </c>
      <c r="G35" s="15" t="str">
        <f t="shared" si="0"/>
        <v>+</v>
      </c>
      <c r="I35" s="15" t="s">
        <v>500</v>
      </c>
      <c r="J35" s="36">
        <f>'6pf'!I221</f>
        <v>13281.1</v>
      </c>
      <c r="K35" s="15" t="s">
        <v>445</v>
      </c>
      <c r="L35" s="15" t="s">
        <v>502</v>
      </c>
      <c r="M35" s="36">
        <f>'6pf'!I225+'6pf'!I232</f>
        <v>13281.1</v>
      </c>
      <c r="N35" s="15" t="str">
        <f t="shared" si="1"/>
        <v>+</v>
      </c>
    </row>
    <row r="36" spans="2:14" x14ac:dyDescent="0.25">
      <c r="B36" s="15" t="s">
        <v>503</v>
      </c>
      <c r="C36" s="15">
        <f>'6pf'!C225</f>
        <v>989</v>
      </c>
      <c r="D36" s="15" t="s">
        <v>445</v>
      </c>
      <c r="E36" s="15" t="s">
        <v>504</v>
      </c>
      <c r="F36" s="15">
        <f>'6pf'!C226+'6pf'!C228+'6pf'!C230</f>
        <v>989</v>
      </c>
      <c r="G36" s="15" t="str">
        <f t="shared" ref="G36:G67" si="2">IF(C36=F36,"+","-")</f>
        <v>+</v>
      </c>
      <c r="I36" s="15" t="s">
        <v>503</v>
      </c>
      <c r="J36" s="36">
        <f>'6pf'!I225</f>
        <v>11147.1</v>
      </c>
      <c r="K36" s="15" t="s">
        <v>445</v>
      </c>
      <c r="L36" s="15" t="s">
        <v>504</v>
      </c>
      <c r="M36" s="36">
        <f>'6pf'!I226+'6pf'!I228+'6pf'!I230</f>
        <v>11147.1</v>
      </c>
      <c r="N36" s="15" t="str">
        <f t="shared" ref="N36:N67" si="3">IF(J36=M36,"+","-")</f>
        <v>+</v>
      </c>
    </row>
    <row r="37" spans="2:14" x14ac:dyDescent="0.25">
      <c r="B37" s="15" t="s">
        <v>505</v>
      </c>
      <c r="C37" s="15">
        <f>'6pf'!C232</f>
        <v>367</v>
      </c>
      <c r="D37" s="15" t="s">
        <v>445</v>
      </c>
      <c r="E37" s="15" t="s">
        <v>506</v>
      </c>
      <c r="F37" s="15">
        <f>'6pf'!C233+'6pf'!C235+'6pf'!C237</f>
        <v>367</v>
      </c>
      <c r="G37" s="15" t="str">
        <f t="shared" si="2"/>
        <v>+</v>
      </c>
      <c r="I37" s="15" t="s">
        <v>505</v>
      </c>
      <c r="J37" s="36">
        <f>'6pf'!I232</f>
        <v>2134</v>
      </c>
      <c r="K37" s="15" t="s">
        <v>445</v>
      </c>
      <c r="L37" s="15" t="s">
        <v>506</v>
      </c>
      <c r="M37" s="36">
        <f>'6pf'!I233+'6pf'!I235+'6pf'!I237</f>
        <v>2134</v>
      </c>
      <c r="N37" s="15" t="str">
        <f t="shared" si="3"/>
        <v>+</v>
      </c>
    </row>
    <row r="38" spans="2:14" x14ac:dyDescent="0.25">
      <c r="B38" s="15" t="s">
        <v>507</v>
      </c>
      <c r="C38" s="15">
        <f>'6pf'!C247</f>
        <v>26</v>
      </c>
      <c r="D38" s="15" t="s">
        <v>445</v>
      </c>
      <c r="E38" s="15" t="s">
        <v>508</v>
      </c>
      <c r="F38" s="15">
        <f>'6pf'!C248+'6pf'!C249+'6pf'!C250</f>
        <v>26</v>
      </c>
      <c r="G38" s="15" t="str">
        <f t="shared" si="2"/>
        <v>+</v>
      </c>
      <c r="I38" s="15" t="s">
        <v>507</v>
      </c>
      <c r="J38" s="36">
        <f>'6pf'!I247</f>
        <v>168.7</v>
      </c>
      <c r="K38" s="15" t="s">
        <v>445</v>
      </c>
      <c r="L38" s="15" t="s">
        <v>508</v>
      </c>
      <c r="M38" s="36">
        <f>'6pf'!I248+'6pf'!I249+'6pf'!I250</f>
        <v>168.70000000000002</v>
      </c>
      <c r="N38" s="15" t="str">
        <f t="shared" si="3"/>
        <v>+</v>
      </c>
    </row>
    <row r="39" spans="2:14" x14ac:dyDescent="0.25">
      <c r="B39" s="15" t="s">
        <v>509</v>
      </c>
      <c r="C39" s="15">
        <f>'6pf'!C254</f>
        <v>156</v>
      </c>
      <c r="D39" s="15" t="s">
        <v>445</v>
      </c>
      <c r="E39" s="15" t="s">
        <v>510</v>
      </c>
      <c r="F39" s="15">
        <f>'6pf'!C255+'6pf'!C256+'6pf'!C257</f>
        <v>156</v>
      </c>
      <c r="G39" s="15" t="str">
        <f t="shared" si="2"/>
        <v>+</v>
      </c>
      <c r="I39" s="15" t="s">
        <v>509</v>
      </c>
      <c r="J39" s="36">
        <f>'6pf'!I254</f>
        <v>1202.0999999999999</v>
      </c>
      <c r="K39" s="15" t="s">
        <v>445</v>
      </c>
      <c r="L39" s="15" t="s">
        <v>510</v>
      </c>
      <c r="M39" s="36">
        <f>'6pf'!I255+'6pf'!I256+'6pf'!I257</f>
        <v>1202.0999999999999</v>
      </c>
      <c r="N39" s="15" t="str">
        <f t="shared" si="3"/>
        <v>+</v>
      </c>
    </row>
    <row r="40" spans="2:14" x14ac:dyDescent="0.25">
      <c r="B40" s="15" t="s">
        <v>511</v>
      </c>
      <c r="C40" s="15">
        <f>'6pf'!C262</f>
        <v>564</v>
      </c>
      <c r="D40" s="15" t="s">
        <v>445</v>
      </c>
      <c r="E40" s="15" t="s">
        <v>512</v>
      </c>
      <c r="F40" s="15">
        <f>'6pf'!C263+'6pf'!C264+'6pf'!C270</f>
        <v>564</v>
      </c>
      <c r="G40" s="15" t="str">
        <f t="shared" si="2"/>
        <v>+</v>
      </c>
      <c r="I40" s="15" t="s">
        <v>511</v>
      </c>
      <c r="J40" s="36">
        <f>'6pf'!I262</f>
        <v>5033.7</v>
      </c>
      <c r="K40" s="15" t="s">
        <v>445</v>
      </c>
      <c r="L40" s="15" t="s">
        <v>512</v>
      </c>
      <c r="M40" s="36">
        <f>'6pf'!I263+'6pf'!I264+'6pf'!I270</f>
        <v>5033.7</v>
      </c>
      <c r="N40" s="15" t="str">
        <f t="shared" si="3"/>
        <v>+</v>
      </c>
    </row>
    <row r="41" spans="2:14" x14ac:dyDescent="0.25">
      <c r="B41" s="15" t="s">
        <v>513</v>
      </c>
      <c r="C41" s="15">
        <f>'6pf'!C264</f>
        <v>35</v>
      </c>
      <c r="D41" s="15" t="s">
        <v>445</v>
      </c>
      <c r="E41" s="15" t="s">
        <v>514</v>
      </c>
      <c r="F41" s="15">
        <f>'6pf'!C265+'6pf'!C266+'6pf'!C267</f>
        <v>35</v>
      </c>
      <c r="G41" s="15" t="str">
        <f t="shared" si="2"/>
        <v>+</v>
      </c>
      <c r="I41" s="15" t="s">
        <v>513</v>
      </c>
      <c r="J41" s="36">
        <f>'6pf'!I264</f>
        <v>257.3</v>
      </c>
      <c r="K41" s="15" t="s">
        <v>445</v>
      </c>
      <c r="L41" s="15" t="s">
        <v>514</v>
      </c>
      <c r="M41" s="36">
        <f>'6pf'!I265+'6pf'!I266+'6pf'!I267</f>
        <v>257.3</v>
      </c>
      <c r="N41" s="15" t="str">
        <f t="shared" si="3"/>
        <v>+</v>
      </c>
    </row>
    <row r="42" spans="2:14" x14ac:dyDescent="0.25">
      <c r="B42" s="15" t="s">
        <v>513</v>
      </c>
      <c r="C42" s="15">
        <f>'6pf'!C264</f>
        <v>35</v>
      </c>
      <c r="D42" s="15" t="s">
        <v>445</v>
      </c>
      <c r="E42" s="15" t="s">
        <v>515</v>
      </c>
      <c r="F42" s="15">
        <f>'6pf'!C268+'6pf'!C269</f>
        <v>35</v>
      </c>
      <c r="G42" s="15" t="str">
        <f t="shared" si="2"/>
        <v>+</v>
      </c>
      <c r="I42" s="15" t="s">
        <v>513</v>
      </c>
      <c r="J42" s="36">
        <f>'6pf'!I264</f>
        <v>257.3</v>
      </c>
      <c r="K42" s="15" t="s">
        <v>445</v>
      </c>
      <c r="L42" s="15" t="s">
        <v>515</v>
      </c>
      <c r="M42" s="36">
        <f>'6pf'!I268+'6pf'!I269</f>
        <v>257.3</v>
      </c>
      <c r="N42" s="15" t="str">
        <f t="shared" si="3"/>
        <v>+</v>
      </c>
    </row>
    <row r="43" spans="2:14" x14ac:dyDescent="0.25">
      <c r="B43" s="15" t="s">
        <v>516</v>
      </c>
      <c r="C43" s="15">
        <f>'6pf'!C272</f>
        <v>10</v>
      </c>
      <c r="D43" s="15" t="s">
        <v>445</v>
      </c>
      <c r="E43" s="15" t="s">
        <v>517</v>
      </c>
      <c r="F43" s="15">
        <f>'6pf'!C273+'6pf'!C274+'6pf'!C279</f>
        <v>10</v>
      </c>
      <c r="G43" s="15" t="str">
        <f t="shared" si="2"/>
        <v>+</v>
      </c>
      <c r="I43" s="15" t="s">
        <v>516</v>
      </c>
      <c r="J43" s="36">
        <f>'6pf'!I272</f>
        <v>175.9</v>
      </c>
      <c r="K43" s="15" t="s">
        <v>445</v>
      </c>
      <c r="L43" s="15" t="s">
        <v>517</v>
      </c>
      <c r="M43" s="36">
        <f>'6pf'!I273+'6pf'!I274+'6pf'!I279</f>
        <v>175.9</v>
      </c>
      <c r="N43" s="15" t="str">
        <f t="shared" si="3"/>
        <v>+</v>
      </c>
    </row>
    <row r="44" spans="2:14" x14ac:dyDescent="0.25">
      <c r="B44" s="15" t="s">
        <v>518</v>
      </c>
      <c r="C44" s="15">
        <f>'6pf'!C274</f>
        <v>0</v>
      </c>
      <c r="D44" s="15" t="s">
        <v>445</v>
      </c>
      <c r="E44" s="15" t="s">
        <v>519</v>
      </c>
      <c r="F44" s="15">
        <f>SUM('6pf'!C275:C276)</f>
        <v>0</v>
      </c>
      <c r="G44" s="15" t="str">
        <f t="shared" si="2"/>
        <v>+</v>
      </c>
      <c r="I44" s="15" t="s">
        <v>518</v>
      </c>
      <c r="J44" s="36">
        <f>'6pf'!I274</f>
        <v>0</v>
      </c>
      <c r="K44" s="15" t="s">
        <v>445</v>
      </c>
      <c r="L44" s="15" t="s">
        <v>519</v>
      </c>
      <c r="M44" s="36">
        <f>SUM('6pf'!I275:I276)</f>
        <v>0</v>
      </c>
      <c r="N44" s="15" t="str">
        <f t="shared" si="3"/>
        <v>+</v>
      </c>
    </row>
    <row r="45" spans="2:14" x14ac:dyDescent="0.25">
      <c r="B45" s="15" t="s">
        <v>518</v>
      </c>
      <c r="C45" s="15">
        <f>'6pf'!C274</f>
        <v>0</v>
      </c>
      <c r="D45" s="15" t="s">
        <v>445</v>
      </c>
      <c r="E45" s="15" t="s">
        <v>520</v>
      </c>
      <c r="F45" s="15">
        <f>SUM('6pf'!C277:C278)</f>
        <v>0</v>
      </c>
      <c r="G45" s="15" t="str">
        <f t="shared" si="2"/>
        <v>+</v>
      </c>
      <c r="I45" s="15" t="s">
        <v>518</v>
      </c>
      <c r="J45" s="36">
        <f>'6pf'!I274</f>
        <v>0</v>
      </c>
      <c r="K45" s="15" t="s">
        <v>445</v>
      </c>
      <c r="L45" s="15" t="s">
        <v>520</v>
      </c>
      <c r="M45" s="36">
        <f>SUM('6pf'!I277:I278)</f>
        <v>0</v>
      </c>
      <c r="N45" s="15" t="str">
        <f t="shared" si="3"/>
        <v>+</v>
      </c>
    </row>
    <row r="46" spans="2:14" x14ac:dyDescent="0.25">
      <c r="B46" s="15" t="s">
        <v>521</v>
      </c>
      <c r="C46" s="15">
        <f>'6pf'!C285</f>
        <v>0</v>
      </c>
      <c r="D46" s="15" t="s">
        <v>445</v>
      </c>
      <c r="E46" s="15" t="s">
        <v>522</v>
      </c>
      <c r="F46" s="15">
        <f>'6pf'!C286+'6pf'!C287+'6pf'!C292</f>
        <v>0</v>
      </c>
      <c r="G46" s="15" t="str">
        <f t="shared" si="2"/>
        <v>+</v>
      </c>
      <c r="I46" s="15" t="s">
        <v>521</v>
      </c>
      <c r="J46" s="36">
        <f>'6pf'!I285</f>
        <v>0</v>
      </c>
      <c r="K46" s="15" t="s">
        <v>445</v>
      </c>
      <c r="L46" s="15" t="s">
        <v>522</v>
      </c>
      <c r="M46" s="36">
        <f>'6pf'!I286+'6pf'!I287+'6pf'!I292</f>
        <v>0</v>
      </c>
      <c r="N46" s="15" t="str">
        <f t="shared" si="3"/>
        <v>+</v>
      </c>
    </row>
    <row r="47" spans="2:14" x14ac:dyDescent="0.25">
      <c r="B47" s="15" t="s">
        <v>523</v>
      </c>
      <c r="C47" s="15">
        <f>'6pf'!C287</f>
        <v>0</v>
      </c>
      <c r="D47" s="15" t="s">
        <v>445</v>
      </c>
      <c r="E47" s="15" t="s">
        <v>524</v>
      </c>
      <c r="F47" s="15">
        <f>'6pf'!C288+'6pf'!C289</f>
        <v>0</v>
      </c>
      <c r="G47" s="15" t="str">
        <f t="shared" si="2"/>
        <v>+</v>
      </c>
      <c r="I47" s="15" t="s">
        <v>523</v>
      </c>
      <c r="J47" s="36">
        <f>'6pf'!I287</f>
        <v>0</v>
      </c>
      <c r="K47" s="15" t="s">
        <v>445</v>
      </c>
      <c r="L47" s="15" t="s">
        <v>524</v>
      </c>
      <c r="M47" s="36">
        <f>'6pf'!I288+'6pf'!I289</f>
        <v>0</v>
      </c>
      <c r="N47" s="15" t="str">
        <f t="shared" si="3"/>
        <v>+</v>
      </c>
    </row>
    <row r="48" spans="2:14" x14ac:dyDescent="0.25">
      <c r="B48" s="15" t="s">
        <v>523</v>
      </c>
      <c r="C48" s="15">
        <f>'6pf'!C287</f>
        <v>0</v>
      </c>
      <c r="D48" s="15" t="s">
        <v>445</v>
      </c>
      <c r="E48" s="15" t="s">
        <v>525</v>
      </c>
      <c r="F48" s="15">
        <f>'6pf'!C290+'6pf'!C291</f>
        <v>0</v>
      </c>
      <c r="G48" s="15" t="str">
        <f t="shared" si="2"/>
        <v>+</v>
      </c>
      <c r="I48" s="15" t="s">
        <v>523</v>
      </c>
      <c r="J48" s="36">
        <f>'6pf'!I287</f>
        <v>0</v>
      </c>
      <c r="K48" s="15" t="s">
        <v>445</v>
      </c>
      <c r="L48" s="15" t="s">
        <v>525</v>
      </c>
      <c r="M48" s="36">
        <f>'6pf'!I290+'6pf'!I291</f>
        <v>0</v>
      </c>
      <c r="N48" s="15" t="str">
        <f t="shared" si="3"/>
        <v>+</v>
      </c>
    </row>
    <row r="49" spans="2:14" x14ac:dyDescent="0.25">
      <c r="B49" s="15" t="s">
        <v>526</v>
      </c>
      <c r="C49" s="15">
        <f>'6pf'!C294</f>
        <v>12</v>
      </c>
      <c r="D49" s="15" t="s">
        <v>445</v>
      </c>
      <c r="E49" s="15" t="s">
        <v>527</v>
      </c>
      <c r="F49" s="15">
        <f>'6pf'!C295+'6pf'!C296+'6pf'!C301</f>
        <v>12</v>
      </c>
      <c r="G49" s="15" t="str">
        <f t="shared" si="2"/>
        <v>+</v>
      </c>
      <c r="I49" s="15" t="s">
        <v>526</v>
      </c>
      <c r="J49" s="36">
        <f>'6pf'!I294</f>
        <v>66.8</v>
      </c>
      <c r="K49" s="15" t="s">
        <v>445</v>
      </c>
      <c r="L49" s="15" t="s">
        <v>527</v>
      </c>
      <c r="M49" s="36">
        <f>'6pf'!I295+'6pf'!I296+'6pf'!I301</f>
        <v>66.800000000000011</v>
      </c>
      <c r="N49" s="15" t="str">
        <f t="shared" si="3"/>
        <v>+</v>
      </c>
    </row>
    <row r="50" spans="2:14" x14ac:dyDescent="0.25">
      <c r="B50" s="15" t="s">
        <v>528</v>
      </c>
      <c r="C50" s="15">
        <f>'6pf'!C296</f>
        <v>0</v>
      </c>
      <c r="D50" s="15" t="s">
        <v>445</v>
      </c>
      <c r="E50" s="15" t="s">
        <v>529</v>
      </c>
      <c r="F50" s="15">
        <f>'6pf'!C297+'6pf'!C298</f>
        <v>0</v>
      </c>
      <c r="G50" s="15" t="str">
        <f t="shared" si="2"/>
        <v>+</v>
      </c>
      <c r="I50" s="15" t="s">
        <v>528</v>
      </c>
      <c r="J50" s="36">
        <f>'6pf'!I296</f>
        <v>0</v>
      </c>
      <c r="K50" s="15" t="s">
        <v>445</v>
      </c>
      <c r="L50" s="15" t="s">
        <v>529</v>
      </c>
      <c r="M50" s="36">
        <f>'6pf'!I297+'6pf'!I298</f>
        <v>0</v>
      </c>
      <c r="N50" s="15" t="str">
        <f t="shared" si="3"/>
        <v>+</v>
      </c>
    </row>
    <row r="51" spans="2:14" x14ac:dyDescent="0.25">
      <c r="B51" s="15" t="s">
        <v>528</v>
      </c>
      <c r="C51" s="15">
        <f>'6pf'!C296</f>
        <v>0</v>
      </c>
      <c r="D51" s="15" t="s">
        <v>445</v>
      </c>
      <c r="E51" s="15" t="s">
        <v>530</v>
      </c>
      <c r="F51" s="15">
        <f>'6pf'!C299+'6pf'!C300</f>
        <v>0</v>
      </c>
      <c r="G51" s="15" t="str">
        <f t="shared" si="2"/>
        <v>+</v>
      </c>
      <c r="I51" s="15" t="s">
        <v>528</v>
      </c>
      <c r="J51" s="36">
        <f>'6pf'!I296</f>
        <v>0</v>
      </c>
      <c r="K51" s="15" t="s">
        <v>445</v>
      </c>
      <c r="L51" s="15" t="s">
        <v>530</v>
      </c>
      <c r="M51" s="36">
        <f>'6pf'!I299+'6pf'!I300</f>
        <v>0</v>
      </c>
      <c r="N51" s="15" t="str">
        <f t="shared" si="3"/>
        <v>+</v>
      </c>
    </row>
    <row r="52" spans="2:14" x14ac:dyDescent="0.25">
      <c r="B52" s="15" t="s">
        <v>531</v>
      </c>
      <c r="C52" s="15">
        <f>'6pf'!C303</f>
        <v>89</v>
      </c>
      <c r="D52" s="15" t="s">
        <v>445</v>
      </c>
      <c r="E52" s="15" t="s">
        <v>532</v>
      </c>
      <c r="F52" s="15">
        <f>'6pf'!C304+'6pf'!C305+'6pf'!C310</f>
        <v>89</v>
      </c>
      <c r="G52" s="15" t="str">
        <f t="shared" si="2"/>
        <v>+</v>
      </c>
      <c r="I52" s="15" t="s">
        <v>531</v>
      </c>
      <c r="J52" s="36">
        <f>'6pf'!I303</f>
        <v>581</v>
      </c>
      <c r="K52" s="15" t="s">
        <v>445</v>
      </c>
      <c r="L52" s="15" t="s">
        <v>532</v>
      </c>
      <c r="M52" s="36">
        <f>'6pf'!I304+'6pf'!I305+'6pf'!I310</f>
        <v>581.00000000000011</v>
      </c>
      <c r="N52" s="15" t="str">
        <f t="shared" si="3"/>
        <v>+</v>
      </c>
    </row>
    <row r="53" spans="2:14" x14ac:dyDescent="0.25">
      <c r="B53" s="15" t="s">
        <v>533</v>
      </c>
      <c r="C53" s="15">
        <f>'6pf'!C305</f>
        <v>11</v>
      </c>
      <c r="D53" s="15" t="s">
        <v>445</v>
      </c>
      <c r="E53" s="15" t="s">
        <v>534</v>
      </c>
      <c r="F53" s="15">
        <f>'6pf'!C306+'6pf'!C307</f>
        <v>11</v>
      </c>
      <c r="G53" s="15" t="str">
        <f t="shared" si="2"/>
        <v>+</v>
      </c>
      <c r="I53" s="15" t="s">
        <v>533</v>
      </c>
      <c r="J53" s="36">
        <f>'6pf'!I305</f>
        <v>78.7</v>
      </c>
      <c r="K53" s="15" t="s">
        <v>445</v>
      </c>
      <c r="L53" s="15" t="s">
        <v>534</v>
      </c>
      <c r="M53" s="36">
        <f>'6pf'!I306+'6pf'!I307</f>
        <v>78.7</v>
      </c>
      <c r="N53" s="15" t="str">
        <f t="shared" si="3"/>
        <v>+</v>
      </c>
    </row>
    <row r="54" spans="2:14" x14ac:dyDescent="0.25">
      <c r="B54" s="15" t="s">
        <v>533</v>
      </c>
      <c r="C54" s="15">
        <f>'6pf'!C305</f>
        <v>11</v>
      </c>
      <c r="D54" s="15" t="s">
        <v>445</v>
      </c>
      <c r="E54" s="15" t="s">
        <v>535</v>
      </c>
      <c r="F54" s="15">
        <f>'6pf'!C308+'6pf'!C309</f>
        <v>11</v>
      </c>
      <c r="G54" s="15" t="str">
        <f t="shared" si="2"/>
        <v>+</v>
      </c>
      <c r="I54" s="15" t="s">
        <v>533</v>
      </c>
      <c r="J54" s="36">
        <f>'6pf'!I305</f>
        <v>78.7</v>
      </c>
      <c r="K54" s="15" t="s">
        <v>445</v>
      </c>
      <c r="L54" s="15" t="s">
        <v>535</v>
      </c>
      <c r="M54" s="36">
        <f>'6pf'!I308+'6pf'!I309</f>
        <v>78.7</v>
      </c>
      <c r="N54" s="15" t="str">
        <f t="shared" si="3"/>
        <v>+</v>
      </c>
    </row>
    <row r="55" spans="2:14" x14ac:dyDescent="0.25">
      <c r="B55" s="15" t="s">
        <v>536</v>
      </c>
      <c r="C55" s="15">
        <f>'6pf'!C313</f>
        <v>0</v>
      </c>
      <c r="D55" s="15" t="s">
        <v>445</v>
      </c>
      <c r="E55" s="15" t="s">
        <v>537</v>
      </c>
      <c r="F55" s="15">
        <f>'6pf'!C314+'6pf'!C315+'6pf'!C320</f>
        <v>0</v>
      </c>
      <c r="G55" s="15" t="str">
        <f t="shared" si="2"/>
        <v>+</v>
      </c>
      <c r="I55" s="15" t="s">
        <v>536</v>
      </c>
      <c r="J55" s="36">
        <f>'6pf'!I313</f>
        <v>0</v>
      </c>
      <c r="K55" s="15" t="s">
        <v>445</v>
      </c>
      <c r="L55" s="15" t="s">
        <v>537</v>
      </c>
      <c r="M55" s="36">
        <f>'6pf'!I314+'6pf'!I315+'6pf'!I320</f>
        <v>0</v>
      </c>
      <c r="N55" s="15" t="str">
        <f t="shared" si="3"/>
        <v>+</v>
      </c>
    </row>
    <row r="56" spans="2:14" x14ac:dyDescent="0.25">
      <c r="B56" s="15" t="s">
        <v>538</v>
      </c>
      <c r="C56" s="15">
        <f>'6pf'!C315</f>
        <v>0</v>
      </c>
      <c r="D56" s="15" t="s">
        <v>445</v>
      </c>
      <c r="E56" s="15" t="s">
        <v>539</v>
      </c>
      <c r="F56" s="15">
        <f>'6pf'!C316+'6pf'!C317</f>
        <v>0</v>
      </c>
      <c r="G56" s="15" t="str">
        <f t="shared" si="2"/>
        <v>+</v>
      </c>
      <c r="I56" s="15" t="s">
        <v>538</v>
      </c>
      <c r="J56" s="36">
        <f>'6pf'!I315</f>
        <v>0</v>
      </c>
      <c r="K56" s="15" t="s">
        <v>445</v>
      </c>
      <c r="L56" s="15" t="s">
        <v>539</v>
      </c>
      <c r="M56" s="36">
        <f>'6pf'!I316+'6pf'!I317</f>
        <v>0</v>
      </c>
      <c r="N56" s="15" t="str">
        <f t="shared" si="3"/>
        <v>+</v>
      </c>
    </row>
    <row r="57" spans="2:14" x14ac:dyDescent="0.25">
      <c r="B57" s="15" t="s">
        <v>538</v>
      </c>
      <c r="C57" s="15">
        <f>'6pf'!C315</f>
        <v>0</v>
      </c>
      <c r="D57" s="15" t="s">
        <v>445</v>
      </c>
      <c r="E57" s="15" t="s">
        <v>540</v>
      </c>
      <c r="F57" s="15">
        <f>'6pf'!C318+'6pf'!C319</f>
        <v>0</v>
      </c>
      <c r="G57" s="15" t="str">
        <f t="shared" si="2"/>
        <v>+</v>
      </c>
      <c r="I57" s="15" t="s">
        <v>538</v>
      </c>
      <c r="J57" s="36">
        <f>'6pf'!I315</f>
        <v>0</v>
      </c>
      <c r="K57" s="15" t="s">
        <v>445</v>
      </c>
      <c r="L57" s="15" t="s">
        <v>540</v>
      </c>
      <c r="M57" s="36">
        <f>'6pf'!I318+'6pf'!I319</f>
        <v>0</v>
      </c>
      <c r="N57" s="15" t="str">
        <f t="shared" si="3"/>
        <v>+</v>
      </c>
    </row>
    <row r="58" spans="2:14" x14ac:dyDescent="0.25">
      <c r="B58" s="15" t="s">
        <v>541</v>
      </c>
      <c r="C58" s="15">
        <f>'6pf'!C322</f>
        <v>12</v>
      </c>
      <c r="D58" s="15" t="s">
        <v>445</v>
      </c>
      <c r="E58" s="15" t="s">
        <v>542</v>
      </c>
      <c r="F58" s="15">
        <f>'6pf'!C323+'6pf'!C324+'6pf'!C330</f>
        <v>12</v>
      </c>
      <c r="G58" s="15" t="str">
        <f t="shared" si="2"/>
        <v>+</v>
      </c>
      <c r="I58" s="15" t="s">
        <v>541</v>
      </c>
      <c r="J58" s="36">
        <f>'6pf'!I322</f>
        <v>64.2</v>
      </c>
      <c r="K58" s="15" t="s">
        <v>445</v>
      </c>
      <c r="L58" s="15" t="s">
        <v>542</v>
      </c>
      <c r="M58" s="36">
        <f>'6pf'!I323+'6pf'!I324+'6pf'!I330</f>
        <v>64.2</v>
      </c>
      <c r="N58" s="15" t="str">
        <f t="shared" si="3"/>
        <v>+</v>
      </c>
    </row>
    <row r="59" spans="2:14" x14ac:dyDescent="0.25">
      <c r="B59" s="15" t="s">
        <v>543</v>
      </c>
      <c r="C59" s="15">
        <f>'6pf'!C324</f>
        <v>2</v>
      </c>
      <c r="D59" s="15" t="s">
        <v>445</v>
      </c>
      <c r="E59" s="15" t="s">
        <v>544</v>
      </c>
      <c r="F59" s="15">
        <f>SUM('6pf'!C325:C327)</f>
        <v>2</v>
      </c>
      <c r="G59" s="15" t="str">
        <f t="shared" si="2"/>
        <v>+</v>
      </c>
      <c r="I59" s="15" t="s">
        <v>543</v>
      </c>
      <c r="J59" s="36">
        <f>'6pf'!I324</f>
        <v>12.3</v>
      </c>
      <c r="K59" s="15" t="s">
        <v>445</v>
      </c>
      <c r="L59" s="15" t="s">
        <v>544</v>
      </c>
      <c r="M59" s="36">
        <f>SUM('6pf'!I325:I327)</f>
        <v>12.3</v>
      </c>
      <c r="N59" s="15" t="str">
        <f t="shared" si="3"/>
        <v>+</v>
      </c>
    </row>
    <row r="60" spans="2:14" x14ac:dyDescent="0.25">
      <c r="B60" s="15" t="s">
        <v>543</v>
      </c>
      <c r="C60" s="15">
        <f>'6pf'!C324</f>
        <v>2</v>
      </c>
      <c r="D60" s="15" t="s">
        <v>445</v>
      </c>
      <c r="E60" s="15" t="s">
        <v>545</v>
      </c>
      <c r="F60" s="15">
        <f>'6pf'!C328+'6pf'!C329</f>
        <v>2</v>
      </c>
      <c r="G60" s="15" t="str">
        <f t="shared" si="2"/>
        <v>+</v>
      </c>
      <c r="I60" s="15" t="s">
        <v>543</v>
      </c>
      <c r="J60" s="36">
        <f>'6pf'!I324</f>
        <v>12.3</v>
      </c>
      <c r="K60" s="15" t="s">
        <v>445</v>
      </c>
      <c r="L60" s="15" t="s">
        <v>545</v>
      </c>
      <c r="M60" s="36">
        <f>'6pf'!I328+'6pf'!I329</f>
        <v>12.3</v>
      </c>
      <c r="N60" s="15" t="str">
        <f t="shared" si="3"/>
        <v>+</v>
      </c>
    </row>
    <row r="61" spans="2:14" x14ac:dyDescent="0.25">
      <c r="B61" s="15" t="s">
        <v>546</v>
      </c>
      <c r="C61" s="15">
        <f>'6pf'!C332</f>
        <v>260</v>
      </c>
      <c r="D61" s="15" t="s">
        <v>445</v>
      </c>
      <c r="E61" s="15" t="s">
        <v>547</v>
      </c>
      <c r="F61" s="15">
        <f>'6pf'!C333+'6pf'!C334+'6pf'!C339</f>
        <v>260</v>
      </c>
      <c r="G61" s="15" t="str">
        <f t="shared" si="2"/>
        <v>+</v>
      </c>
      <c r="I61" s="15" t="s">
        <v>546</v>
      </c>
      <c r="J61" s="36">
        <f>'6pf'!I332</f>
        <v>4899.8999999999996</v>
      </c>
      <c r="K61" s="15" t="s">
        <v>445</v>
      </c>
      <c r="L61" s="15" t="s">
        <v>547</v>
      </c>
      <c r="M61" s="36">
        <f>'6pf'!I333+'6pf'!I334+'6pf'!I339</f>
        <v>4899.8999999999996</v>
      </c>
      <c r="N61" s="15" t="str">
        <f t="shared" si="3"/>
        <v>+</v>
      </c>
    </row>
    <row r="62" spans="2:14" x14ac:dyDescent="0.25">
      <c r="B62" s="15" t="s">
        <v>548</v>
      </c>
      <c r="C62" s="15">
        <f>'6pf'!C334</f>
        <v>14</v>
      </c>
      <c r="D62" s="15" t="s">
        <v>445</v>
      </c>
      <c r="E62" s="15" t="s">
        <v>549</v>
      </c>
      <c r="F62" s="15">
        <f>'6pf'!C335+'6pf'!C336</f>
        <v>14</v>
      </c>
      <c r="G62" s="15" t="str">
        <f t="shared" si="2"/>
        <v>+</v>
      </c>
      <c r="I62" s="15" t="s">
        <v>548</v>
      </c>
      <c r="J62" s="36">
        <f>'6pf'!I334</f>
        <v>280.8</v>
      </c>
      <c r="K62" s="15" t="s">
        <v>445</v>
      </c>
      <c r="L62" s="15" t="s">
        <v>549</v>
      </c>
      <c r="M62" s="36">
        <f>'6pf'!I335+'6pf'!I336</f>
        <v>280.8</v>
      </c>
      <c r="N62" s="15" t="str">
        <f t="shared" si="3"/>
        <v>+</v>
      </c>
    </row>
    <row r="63" spans="2:14" x14ac:dyDescent="0.25">
      <c r="B63" s="15" t="s">
        <v>548</v>
      </c>
      <c r="C63" s="15">
        <f>'6pf'!C334</f>
        <v>14</v>
      </c>
      <c r="D63" s="15" t="s">
        <v>445</v>
      </c>
      <c r="E63" s="15" t="s">
        <v>550</v>
      </c>
      <c r="F63" s="15">
        <f>'6pf'!C337+'6pf'!C338</f>
        <v>14</v>
      </c>
      <c r="G63" s="15" t="str">
        <f t="shared" si="2"/>
        <v>+</v>
      </c>
      <c r="I63" s="15" t="s">
        <v>548</v>
      </c>
      <c r="J63" s="36">
        <f>'6pf'!I334</f>
        <v>280.8</v>
      </c>
      <c r="K63" s="15" t="s">
        <v>445</v>
      </c>
      <c r="L63" s="15" t="s">
        <v>550</v>
      </c>
      <c r="M63" s="36">
        <f>'6pf'!I337+'6pf'!I338</f>
        <v>280.8</v>
      </c>
      <c r="N63" s="15" t="str">
        <f t="shared" si="3"/>
        <v>+</v>
      </c>
    </row>
    <row r="64" spans="2:14" x14ac:dyDescent="0.25">
      <c r="B64" s="15" t="s">
        <v>551</v>
      </c>
      <c r="C64" s="15">
        <f>'6pf'!C341</f>
        <v>210</v>
      </c>
      <c r="D64" s="15" t="s">
        <v>445</v>
      </c>
      <c r="E64" s="15" t="s">
        <v>552</v>
      </c>
      <c r="F64" s="15">
        <f>SUM('6pf'!C342:C344)</f>
        <v>210</v>
      </c>
      <c r="G64" s="15" t="str">
        <f t="shared" si="2"/>
        <v>+</v>
      </c>
      <c r="I64" s="15" t="s">
        <v>551</v>
      </c>
      <c r="J64" s="36">
        <f>'6pf'!I341</f>
        <v>18776.5</v>
      </c>
      <c r="K64" s="15" t="s">
        <v>445</v>
      </c>
      <c r="L64" s="15" t="s">
        <v>552</v>
      </c>
      <c r="M64" s="36">
        <f>SUM('6pf'!I342:I344)</f>
        <v>18776.5</v>
      </c>
      <c r="N64" s="15" t="str">
        <f t="shared" si="3"/>
        <v>+</v>
      </c>
    </row>
    <row r="65" spans="2:14" x14ac:dyDescent="0.25">
      <c r="B65" s="15" t="s">
        <v>553</v>
      </c>
      <c r="C65" s="15">
        <f>'6pf'!C348</f>
        <v>0</v>
      </c>
      <c r="D65" s="15" t="s">
        <v>445</v>
      </c>
      <c r="E65" s="15" t="s">
        <v>554</v>
      </c>
      <c r="F65" s="15">
        <f>'6pf'!C349+'6pf'!C350+'6pf'!C356</f>
        <v>0</v>
      </c>
      <c r="G65" s="15" t="str">
        <f t="shared" si="2"/>
        <v>+</v>
      </c>
      <c r="I65" s="15" t="s">
        <v>553</v>
      </c>
      <c r="J65" s="36">
        <f>'6pf'!I348</f>
        <v>0</v>
      </c>
      <c r="K65" s="15" t="s">
        <v>445</v>
      </c>
      <c r="L65" s="15" t="s">
        <v>554</v>
      </c>
      <c r="M65" s="36">
        <f>'6pf'!I349+'6pf'!I350+'6pf'!I356</f>
        <v>0</v>
      </c>
      <c r="N65" s="15" t="str">
        <f t="shared" si="3"/>
        <v>+</v>
      </c>
    </row>
    <row r="66" spans="2:14" x14ac:dyDescent="0.25">
      <c r="B66" s="15" t="s">
        <v>555</v>
      </c>
      <c r="C66" s="15">
        <f>'6pf'!C350</f>
        <v>0</v>
      </c>
      <c r="D66" s="15" t="s">
        <v>445</v>
      </c>
      <c r="E66" s="15" t="s">
        <v>556</v>
      </c>
      <c r="F66" s="15">
        <f>'6pf'!C351+'6pf'!C352</f>
        <v>0</v>
      </c>
      <c r="G66" s="15" t="str">
        <f t="shared" si="2"/>
        <v>+</v>
      </c>
      <c r="I66" s="15" t="s">
        <v>555</v>
      </c>
      <c r="J66" s="36">
        <f>'6pf'!I350</f>
        <v>0</v>
      </c>
      <c r="K66" s="15" t="s">
        <v>445</v>
      </c>
      <c r="L66" s="15" t="s">
        <v>556</v>
      </c>
      <c r="M66" s="36">
        <f>'6pf'!I351+'6pf'!I352</f>
        <v>0</v>
      </c>
      <c r="N66" s="15" t="str">
        <f t="shared" si="3"/>
        <v>+</v>
      </c>
    </row>
    <row r="67" spans="2:14" x14ac:dyDescent="0.25">
      <c r="B67" s="15" t="s">
        <v>555</v>
      </c>
      <c r="C67" s="15">
        <f>'6pf'!C350</f>
        <v>0</v>
      </c>
      <c r="D67" s="15" t="s">
        <v>445</v>
      </c>
      <c r="E67" s="15" t="s">
        <v>557</v>
      </c>
      <c r="F67" s="15">
        <f>'6pf'!C354+'6pf'!C355</f>
        <v>0</v>
      </c>
      <c r="G67" s="15" t="str">
        <f t="shared" si="2"/>
        <v>+</v>
      </c>
      <c r="I67" s="15" t="s">
        <v>555</v>
      </c>
      <c r="J67" s="36">
        <f>'6pf'!I350</f>
        <v>0</v>
      </c>
      <c r="K67" s="15" t="s">
        <v>445</v>
      </c>
      <c r="L67" s="15" t="s">
        <v>557</v>
      </c>
      <c r="M67" s="36">
        <f>'6pf'!I354+'6pf'!I355</f>
        <v>0</v>
      </c>
      <c r="N67" s="15" t="str">
        <f t="shared" si="3"/>
        <v>+</v>
      </c>
    </row>
    <row r="68" spans="2:14" x14ac:dyDescent="0.25">
      <c r="B68" s="15" t="s">
        <v>558</v>
      </c>
      <c r="C68" s="15">
        <f>'6pf'!C358</f>
        <v>3566</v>
      </c>
      <c r="D68" s="15" t="s">
        <v>445</v>
      </c>
      <c r="E68" s="15" t="s">
        <v>559</v>
      </c>
      <c r="F68" s="15">
        <f>'6pf'!C359+'6pf'!C370+'6pf'!C372</f>
        <v>3566</v>
      </c>
      <c r="G68" s="15" t="str">
        <f t="shared" ref="G68:G99" si="4">IF(C68=F68,"+","-")</f>
        <v>+</v>
      </c>
      <c r="I68" s="15" t="s">
        <v>558</v>
      </c>
      <c r="J68" s="36">
        <f>'6pf'!I358</f>
        <v>60845.2</v>
      </c>
      <c r="K68" s="15" t="s">
        <v>445</v>
      </c>
      <c r="L68" s="15" t="s">
        <v>559</v>
      </c>
      <c r="M68" s="36">
        <f>'6pf'!I359+'6pf'!I370+'6pf'!I372</f>
        <v>60845.200000000004</v>
      </c>
      <c r="N68" s="15" t="str">
        <f t="shared" ref="N68:N99" si="5">IF(J68=M68,"+","-")</f>
        <v>+</v>
      </c>
    </row>
    <row r="69" spans="2:14" x14ac:dyDescent="0.25">
      <c r="B69" s="15" t="s">
        <v>560</v>
      </c>
      <c r="C69" s="15">
        <f>'6pf'!C359</f>
        <v>2917</v>
      </c>
      <c r="D69" s="15" t="s">
        <v>445</v>
      </c>
      <c r="E69" s="15" t="s">
        <v>561</v>
      </c>
      <c r="F69" s="15">
        <f>'6pf'!C361+'6pf'!C364+'6pf'!C367</f>
        <v>2917</v>
      </c>
      <c r="G69" s="15" t="str">
        <f t="shared" si="4"/>
        <v>+</v>
      </c>
      <c r="I69" s="15" t="s">
        <v>560</v>
      </c>
      <c r="J69" s="36">
        <f>'6pf'!I359</f>
        <v>49573.3</v>
      </c>
      <c r="K69" s="15" t="s">
        <v>445</v>
      </c>
      <c r="L69" s="15" t="s">
        <v>561</v>
      </c>
      <c r="M69" s="36">
        <f>'6pf'!I361+'6pf'!I364+'6pf'!I367</f>
        <v>49573.3</v>
      </c>
      <c r="N69" s="15" t="str">
        <f t="shared" si="5"/>
        <v>+</v>
      </c>
    </row>
    <row r="70" spans="2:14" x14ac:dyDescent="0.25">
      <c r="B70" s="15" t="s">
        <v>562</v>
      </c>
      <c r="C70" s="15">
        <f>'6pf'!C360</f>
        <v>172</v>
      </c>
      <c r="D70" s="15" t="s">
        <v>445</v>
      </c>
      <c r="E70" s="15" t="s">
        <v>563</v>
      </c>
      <c r="F70" s="15">
        <f>'6pf'!C362+'6pf'!C365+'6pf'!C368</f>
        <v>172</v>
      </c>
      <c r="G70" s="15" t="str">
        <f t="shared" si="4"/>
        <v>+</v>
      </c>
      <c r="I70" s="15" t="s">
        <v>562</v>
      </c>
      <c r="J70" s="36">
        <f>'6pf'!I360</f>
        <v>1067.2</v>
      </c>
      <c r="K70" s="15" t="s">
        <v>445</v>
      </c>
      <c r="L70" s="15" t="s">
        <v>563</v>
      </c>
      <c r="M70" s="36">
        <f>'6pf'!I362+'6pf'!I365+'6pf'!I368</f>
        <v>1067.1999999999998</v>
      </c>
      <c r="N70" s="15" t="str">
        <f t="shared" si="5"/>
        <v>+</v>
      </c>
    </row>
    <row r="71" spans="2:14" x14ac:dyDescent="0.25">
      <c r="B71" s="15" t="s">
        <v>564</v>
      </c>
      <c r="C71" s="15">
        <f>'6pf'!C372</f>
        <v>649</v>
      </c>
      <c r="D71" s="15" t="s">
        <v>445</v>
      </c>
      <c r="E71" s="15" t="s">
        <v>565</v>
      </c>
      <c r="F71" s="15">
        <f>SUM('6pf'!C373:C375)</f>
        <v>649</v>
      </c>
      <c r="G71" s="15" t="str">
        <f t="shared" si="4"/>
        <v>+</v>
      </c>
      <c r="I71" s="15" t="s">
        <v>564</v>
      </c>
      <c r="J71" s="36">
        <f>'6pf'!I372</f>
        <v>11271.9</v>
      </c>
      <c r="K71" s="15" t="s">
        <v>445</v>
      </c>
      <c r="L71" s="15" t="s">
        <v>565</v>
      </c>
      <c r="M71" s="36">
        <f>SUM('6pf'!I373:I375)</f>
        <v>11271.9</v>
      </c>
      <c r="N71" s="15" t="str">
        <f t="shared" si="5"/>
        <v>+</v>
      </c>
    </row>
    <row r="72" spans="2:14" x14ac:dyDescent="0.25">
      <c r="B72" s="15" t="s">
        <v>566</v>
      </c>
      <c r="C72" s="15">
        <f>'6pf'!C379</f>
        <v>6650</v>
      </c>
      <c r="D72" s="15" t="s">
        <v>445</v>
      </c>
      <c r="E72" s="15" t="s">
        <v>567</v>
      </c>
      <c r="F72" s="15">
        <f>SUM('6pf'!C380:C385)</f>
        <v>6650</v>
      </c>
      <c r="G72" s="15" t="str">
        <f t="shared" si="4"/>
        <v>+</v>
      </c>
      <c r="I72" s="15" t="s">
        <v>566</v>
      </c>
      <c r="J72" s="36">
        <f>'6pf'!I379</f>
        <v>78222.899999999994</v>
      </c>
      <c r="K72" s="15" t="s">
        <v>445</v>
      </c>
      <c r="L72" s="15" t="s">
        <v>567</v>
      </c>
      <c r="M72" s="36">
        <f>SUM('6pf'!I380:I385)</f>
        <v>78222.899999999994</v>
      </c>
      <c r="N72" s="15" t="str">
        <f t="shared" si="5"/>
        <v>+</v>
      </c>
    </row>
    <row r="73" spans="2:14" x14ac:dyDescent="0.25">
      <c r="B73" s="15" t="s">
        <v>566</v>
      </c>
      <c r="C73" s="15">
        <f>'6pf'!C379</f>
        <v>6650</v>
      </c>
      <c r="D73" s="15" t="s">
        <v>445</v>
      </c>
      <c r="E73" s="15" t="s">
        <v>568</v>
      </c>
      <c r="F73" s="15">
        <f>'6pf'!C386+'6pf'!C394+'6pf'!C404+'6pf'!C409+'6pf'!C415</f>
        <v>6650</v>
      </c>
      <c r="G73" s="15" t="str">
        <f t="shared" si="4"/>
        <v>+</v>
      </c>
      <c r="I73" s="15" t="s">
        <v>566</v>
      </c>
      <c r="J73" s="36">
        <f>'6pf'!I379</f>
        <v>78222.899999999994</v>
      </c>
      <c r="K73" s="15" t="s">
        <v>445</v>
      </c>
      <c r="L73" s="15" t="s">
        <v>568</v>
      </c>
      <c r="M73" s="36">
        <f>'6pf'!I386+'6pf'!I394+'6pf'!I404+'6pf'!I409+'6pf'!I415</f>
        <v>78222.899999999994</v>
      </c>
      <c r="N73" s="15" t="str">
        <f t="shared" si="5"/>
        <v>+</v>
      </c>
    </row>
    <row r="74" spans="2:14" x14ac:dyDescent="0.25">
      <c r="B74" s="15" t="s">
        <v>569</v>
      </c>
      <c r="C74" s="15">
        <f>'6pf'!C386</f>
        <v>3576</v>
      </c>
      <c r="D74" s="15" t="s">
        <v>445</v>
      </c>
      <c r="E74" s="15" t="s">
        <v>570</v>
      </c>
      <c r="F74" s="15">
        <f>SUM('6pf'!C387:C391)</f>
        <v>3576</v>
      </c>
      <c r="G74" s="15" t="str">
        <f t="shared" si="4"/>
        <v>+</v>
      </c>
      <c r="I74" s="15" t="s">
        <v>569</v>
      </c>
      <c r="J74" s="36">
        <f>'6pf'!I386</f>
        <v>27532.799999999999</v>
      </c>
      <c r="K74" s="15" t="s">
        <v>445</v>
      </c>
      <c r="L74" s="15" t="s">
        <v>570</v>
      </c>
      <c r="M74" s="36">
        <f>SUM('6pf'!I387:I391)</f>
        <v>27532.799999999999</v>
      </c>
      <c r="N74" s="15" t="str">
        <f t="shared" si="5"/>
        <v>+</v>
      </c>
    </row>
    <row r="75" spans="2:14" x14ac:dyDescent="0.25">
      <c r="B75" s="15" t="s">
        <v>571</v>
      </c>
      <c r="C75" s="15">
        <f>'6pf'!C394</f>
        <v>3026</v>
      </c>
      <c r="D75" s="15" t="s">
        <v>445</v>
      </c>
      <c r="E75" s="15" t="s">
        <v>572</v>
      </c>
      <c r="F75" s="15">
        <f>SUM('6pf'!C395:C399)</f>
        <v>3026</v>
      </c>
      <c r="G75" s="15" t="str">
        <f t="shared" si="4"/>
        <v>+</v>
      </c>
      <c r="I75" s="15" t="s">
        <v>571</v>
      </c>
      <c r="J75" s="36">
        <f>'6pf'!I394</f>
        <v>50238.1</v>
      </c>
      <c r="K75" s="15" t="s">
        <v>445</v>
      </c>
      <c r="L75" s="15" t="s">
        <v>572</v>
      </c>
      <c r="M75" s="36">
        <f>SUM('6pf'!I395:I399)</f>
        <v>50238.1</v>
      </c>
      <c r="N75" s="15" t="str">
        <f t="shared" si="5"/>
        <v>+</v>
      </c>
    </row>
    <row r="76" spans="2:14" x14ac:dyDescent="0.25">
      <c r="B76" s="15" t="s">
        <v>571</v>
      </c>
      <c r="C76" s="15">
        <f>'6pf'!C394</f>
        <v>3026</v>
      </c>
      <c r="D76" s="15" t="s">
        <v>445</v>
      </c>
      <c r="E76" s="15" t="s">
        <v>573</v>
      </c>
      <c r="F76" s="15">
        <f>SUM('6pf'!C400:C403)</f>
        <v>3026</v>
      </c>
      <c r="G76" s="15" t="str">
        <f t="shared" si="4"/>
        <v>+</v>
      </c>
      <c r="I76" s="15" t="s">
        <v>571</v>
      </c>
      <c r="J76" s="36">
        <f>'6pf'!I394</f>
        <v>50238.1</v>
      </c>
      <c r="K76" s="15" t="s">
        <v>445</v>
      </c>
      <c r="L76" s="15" t="s">
        <v>573</v>
      </c>
      <c r="M76" s="36">
        <f>SUM('6pf'!I400:I403)</f>
        <v>50238.100000000006</v>
      </c>
      <c r="N76" s="15" t="str">
        <f t="shared" si="5"/>
        <v>+</v>
      </c>
    </row>
    <row r="77" spans="2:14" x14ac:dyDescent="0.25">
      <c r="B77" s="15" t="s">
        <v>574</v>
      </c>
      <c r="C77" s="15">
        <f>'6pf'!C404</f>
        <v>33</v>
      </c>
      <c r="D77" s="15" t="s">
        <v>445</v>
      </c>
      <c r="E77" s="15" t="s">
        <v>575</v>
      </c>
      <c r="F77" s="15">
        <f>SUM('6pf'!C405:C408)</f>
        <v>33</v>
      </c>
      <c r="G77" s="15" t="str">
        <f t="shared" si="4"/>
        <v>+</v>
      </c>
      <c r="I77" s="15" t="s">
        <v>574</v>
      </c>
      <c r="J77" s="36">
        <f>'6pf'!I404</f>
        <v>382.9</v>
      </c>
      <c r="K77" s="15" t="s">
        <v>445</v>
      </c>
      <c r="L77" s="15" t="s">
        <v>575</v>
      </c>
      <c r="M77" s="36">
        <f>SUM('6pf'!I405:I408)</f>
        <v>382.9</v>
      </c>
      <c r="N77" s="15" t="str">
        <f t="shared" si="5"/>
        <v>+</v>
      </c>
    </row>
    <row r="78" spans="2:14" x14ac:dyDescent="0.25">
      <c r="B78" s="15" t="s">
        <v>576</v>
      </c>
      <c r="C78" s="15">
        <f>'6pf'!C409</f>
        <v>15</v>
      </c>
      <c r="D78" s="15" t="s">
        <v>445</v>
      </c>
      <c r="E78" s="15" t="s">
        <v>577</v>
      </c>
      <c r="F78" s="15">
        <f>SUM('6pf'!C410:C414)</f>
        <v>15</v>
      </c>
      <c r="G78" s="15" t="str">
        <f t="shared" si="4"/>
        <v>+</v>
      </c>
      <c r="I78" s="15" t="s">
        <v>576</v>
      </c>
      <c r="J78" s="36">
        <f>'6pf'!I409</f>
        <v>69.099999999999994</v>
      </c>
      <c r="K78" s="15" t="s">
        <v>445</v>
      </c>
      <c r="L78" s="15" t="s">
        <v>577</v>
      </c>
      <c r="M78" s="36">
        <f>SUM('6pf'!I410:I414)</f>
        <v>69.099999999999994</v>
      </c>
      <c r="N78" s="15" t="str">
        <f t="shared" si="5"/>
        <v>+</v>
      </c>
    </row>
    <row r="79" spans="2:14" x14ac:dyDescent="0.25">
      <c r="B79" s="15" t="s">
        <v>578</v>
      </c>
      <c r="C79" s="15">
        <f>'6pf'!C415</f>
        <v>0</v>
      </c>
      <c r="D79" s="15" t="s">
        <v>445</v>
      </c>
      <c r="E79" s="15" t="s">
        <v>579</v>
      </c>
      <c r="F79" s="15">
        <f>SUM('6pf'!C416:C419)</f>
        <v>0</v>
      </c>
      <c r="G79" s="15" t="str">
        <f t="shared" si="4"/>
        <v>+</v>
      </c>
      <c r="I79" s="15" t="s">
        <v>578</v>
      </c>
      <c r="J79" s="36">
        <f>'6pf'!I415</f>
        <v>0</v>
      </c>
      <c r="K79" s="15" t="s">
        <v>445</v>
      </c>
      <c r="L79" s="15" t="s">
        <v>579</v>
      </c>
      <c r="M79" s="36">
        <f>SUM('6pf'!I416:I419)</f>
        <v>0</v>
      </c>
      <c r="N79" s="15" t="str">
        <f t="shared" si="5"/>
        <v>+</v>
      </c>
    </row>
    <row r="80" spans="2:14" x14ac:dyDescent="0.25">
      <c r="B80" s="15" t="s">
        <v>580</v>
      </c>
      <c r="C80" s="15">
        <f>'6pf'!C420</f>
        <v>66</v>
      </c>
      <c r="D80" s="15" t="s">
        <v>445</v>
      </c>
      <c r="E80" s="15" t="s">
        <v>581</v>
      </c>
      <c r="F80" s="15">
        <f>SUM('6pf'!C421:C424)</f>
        <v>66</v>
      </c>
      <c r="G80" s="15" t="str">
        <f t="shared" si="4"/>
        <v>+</v>
      </c>
      <c r="I80" s="15" t="s">
        <v>580</v>
      </c>
      <c r="J80" s="36">
        <f>'6pf'!I420</f>
        <v>738.2</v>
      </c>
      <c r="K80" s="15" t="s">
        <v>445</v>
      </c>
      <c r="L80" s="15" t="s">
        <v>581</v>
      </c>
      <c r="M80" s="36">
        <f>SUM('6pf'!I421:I424)</f>
        <v>738.2</v>
      </c>
      <c r="N80" s="15" t="str">
        <f t="shared" si="5"/>
        <v>+</v>
      </c>
    </row>
    <row r="81" spans="2:14" x14ac:dyDescent="0.25">
      <c r="B81" s="15" t="s">
        <v>582</v>
      </c>
      <c r="C81" s="15">
        <f>'6pf'!C426</f>
        <v>11373</v>
      </c>
      <c r="D81" s="15" t="s">
        <v>583</v>
      </c>
      <c r="E81" s="15" t="s">
        <v>584</v>
      </c>
      <c r="F81" s="15">
        <f>'6pf'!C427+'6pf'!C451+'6pf'!C452+'6pf'!C453</f>
        <v>16959</v>
      </c>
      <c r="G81" s="15" t="str">
        <f>IF(C81&lt;=F81,"+","-")</f>
        <v>+</v>
      </c>
      <c r="I81" s="15" t="s">
        <v>582</v>
      </c>
      <c r="J81" s="36">
        <f>'6pf'!I426</f>
        <v>92615.2</v>
      </c>
      <c r="K81" s="15" t="s">
        <v>583</v>
      </c>
      <c r="L81" s="15" t="s">
        <v>584</v>
      </c>
      <c r="M81" s="36">
        <f>'6pf'!I427+'6pf'!I451+'6pf'!I452+'6pf'!I453</f>
        <v>161508.59999999998</v>
      </c>
      <c r="N81" s="15" t="str">
        <f>IF(J81&lt;=M81,"+","-")</f>
        <v>+</v>
      </c>
    </row>
    <row r="82" spans="2:14" x14ac:dyDescent="0.25">
      <c r="B82" s="15" t="s">
        <v>585</v>
      </c>
      <c r="C82" s="15">
        <f>'6pf'!C427</f>
        <v>13233</v>
      </c>
      <c r="D82" s="15" t="s">
        <v>445</v>
      </c>
      <c r="E82" s="15" t="s">
        <v>586</v>
      </c>
      <c r="F82" s="15">
        <f>'6pf'!C428+'6pf'!C438+'6pf'!C450</f>
        <v>13233</v>
      </c>
      <c r="G82" s="15" t="str">
        <f t="shared" ref="G82:G87" si="6">IF(C82=F82,"+","-")</f>
        <v>+</v>
      </c>
      <c r="I82" s="15" t="s">
        <v>585</v>
      </c>
      <c r="J82" s="36">
        <f>'6pf'!I427</f>
        <v>133514.9</v>
      </c>
      <c r="K82" s="15" t="s">
        <v>445</v>
      </c>
      <c r="L82" s="15" t="s">
        <v>586</v>
      </c>
      <c r="M82" s="36">
        <f>'6pf'!I428+'6pf'!I438+'6pf'!I450</f>
        <v>133514.90000000002</v>
      </c>
      <c r="N82" s="15" t="str">
        <f t="shared" ref="N82:N87" si="7">IF(J82=M82,"+","-")</f>
        <v>+</v>
      </c>
    </row>
    <row r="83" spans="2:14" x14ac:dyDescent="0.25">
      <c r="B83" s="15" t="s">
        <v>587</v>
      </c>
      <c r="C83" s="15">
        <f>'6pf'!C428</f>
        <v>3702</v>
      </c>
      <c r="D83" s="15" t="s">
        <v>445</v>
      </c>
      <c r="E83" s="15" t="s">
        <v>588</v>
      </c>
      <c r="F83" s="35">
        <f>SUM('6pf'!C429:C431)</f>
        <v>3702</v>
      </c>
      <c r="G83" s="15" t="str">
        <f t="shared" si="6"/>
        <v>+</v>
      </c>
      <c r="I83" s="15" t="s">
        <v>587</v>
      </c>
      <c r="J83" s="36">
        <f>'6pf'!I428</f>
        <v>55275.4</v>
      </c>
      <c r="K83" s="15" t="s">
        <v>445</v>
      </c>
      <c r="L83" s="15" t="s">
        <v>588</v>
      </c>
      <c r="M83" s="35">
        <f>SUM('6pf'!I429:I431)</f>
        <v>55275.399999999994</v>
      </c>
      <c r="N83" s="15" t="str">
        <f t="shared" si="7"/>
        <v>+</v>
      </c>
    </row>
    <row r="84" spans="2:14" x14ac:dyDescent="0.25">
      <c r="B84" s="15" t="s">
        <v>589</v>
      </c>
      <c r="C84" s="15">
        <f>'6pf'!C432</f>
        <v>2314</v>
      </c>
      <c r="D84" s="15" t="s">
        <v>445</v>
      </c>
      <c r="E84" s="15" t="s">
        <v>590</v>
      </c>
      <c r="F84" s="15">
        <f>SUM('6pf'!C433:C435)</f>
        <v>2314</v>
      </c>
      <c r="G84" s="15" t="str">
        <f t="shared" si="6"/>
        <v>+</v>
      </c>
      <c r="I84" s="15" t="s">
        <v>589</v>
      </c>
      <c r="J84" s="36">
        <f>'6pf'!I432</f>
        <v>38405.1</v>
      </c>
      <c r="K84" s="15" t="s">
        <v>445</v>
      </c>
      <c r="L84" s="15" t="s">
        <v>590</v>
      </c>
      <c r="M84" s="36">
        <f>SUM('6pf'!I433:I435)</f>
        <v>38405.1</v>
      </c>
      <c r="N84" s="15" t="str">
        <f t="shared" si="7"/>
        <v>+</v>
      </c>
    </row>
    <row r="85" spans="2:14" x14ac:dyDescent="0.25">
      <c r="B85" s="15" t="s">
        <v>591</v>
      </c>
      <c r="C85" s="15">
        <f>'6pf'!C440</f>
        <v>8554</v>
      </c>
      <c r="D85" s="15" t="s">
        <v>445</v>
      </c>
      <c r="E85" s="15" t="s">
        <v>592</v>
      </c>
      <c r="F85" s="15">
        <f>SUM('6pf'!C441:C444)</f>
        <v>8554</v>
      </c>
      <c r="G85" s="15" t="str">
        <f t="shared" si="6"/>
        <v>+</v>
      </c>
      <c r="I85" s="15" t="s">
        <v>591</v>
      </c>
      <c r="J85" s="36">
        <f>'6pf'!I440</f>
        <v>98389.2</v>
      </c>
      <c r="K85" s="15" t="s">
        <v>445</v>
      </c>
      <c r="L85" s="15" t="s">
        <v>592</v>
      </c>
      <c r="M85" s="36">
        <f>SUM('6pf'!I441:I444)</f>
        <v>98389.200000000012</v>
      </c>
      <c r="N85" s="15" t="str">
        <f t="shared" si="7"/>
        <v>+</v>
      </c>
    </row>
    <row r="86" spans="2:14" x14ac:dyDescent="0.25">
      <c r="B86" s="15" t="s">
        <v>593</v>
      </c>
      <c r="C86" s="15">
        <f>'6pf'!C445</f>
        <v>2418</v>
      </c>
      <c r="D86" s="15" t="s">
        <v>445</v>
      </c>
      <c r="E86" s="15" t="s">
        <v>594</v>
      </c>
      <c r="F86" s="15">
        <f>SUM('6pf'!C446:C449)</f>
        <v>2418</v>
      </c>
      <c r="G86" s="15" t="str">
        <f t="shared" si="6"/>
        <v>+</v>
      </c>
      <c r="I86" s="15" t="s">
        <v>593</v>
      </c>
      <c r="J86" s="36">
        <f>'6pf'!I445</f>
        <v>16400</v>
      </c>
      <c r="K86" s="15" t="s">
        <v>445</v>
      </c>
      <c r="L86" s="15" t="s">
        <v>594</v>
      </c>
      <c r="M86" s="36">
        <f>SUM('6pf'!I446:I449)</f>
        <v>16400</v>
      </c>
      <c r="N86" s="15" t="str">
        <f t="shared" si="7"/>
        <v>+</v>
      </c>
    </row>
    <row r="87" spans="2:14" x14ac:dyDescent="0.25">
      <c r="B87" s="15" t="s">
        <v>595</v>
      </c>
      <c r="C87" s="15">
        <f>'6pf'!C476</f>
        <v>218</v>
      </c>
      <c r="D87" s="15" t="s">
        <v>445</v>
      </c>
      <c r="E87" s="15" t="s">
        <v>596</v>
      </c>
      <c r="F87" s="15">
        <f>'6pf'!C477+'6pf'!C478</f>
        <v>218</v>
      </c>
      <c r="G87" s="15" t="str">
        <f t="shared" si="6"/>
        <v>+</v>
      </c>
      <c r="I87" s="15" t="s">
        <v>595</v>
      </c>
      <c r="J87" s="36">
        <f>'6pf'!I476</f>
        <v>1563.8</v>
      </c>
      <c r="K87" s="15" t="s">
        <v>445</v>
      </c>
      <c r="L87" s="15" t="s">
        <v>596</v>
      </c>
      <c r="M87" s="36">
        <f>'6pf'!I477+'6pf'!I478</f>
        <v>1563.8</v>
      </c>
      <c r="N87" s="15" t="str">
        <f t="shared" si="7"/>
        <v>+</v>
      </c>
    </row>
    <row r="88" spans="2:14" x14ac:dyDescent="0.25">
      <c r="B88" s="15" t="s">
        <v>597</v>
      </c>
      <c r="C88" s="15">
        <f>'6pf'!C480</f>
        <v>107</v>
      </c>
      <c r="D88" s="15" t="s">
        <v>583</v>
      </c>
      <c r="E88" s="15" t="s">
        <v>598</v>
      </c>
      <c r="F88" s="15">
        <f>'6pf'!C481+'6pf'!C482+'6pf'!C486+'6pf'!C489+'6pf'!C490</f>
        <v>107</v>
      </c>
      <c r="G88" s="15" t="str">
        <f>IF(C88&lt;=F88,"+","-")</f>
        <v>+</v>
      </c>
      <c r="I88" s="15" t="s">
        <v>597</v>
      </c>
      <c r="J88" s="36">
        <f>'6pf'!I480</f>
        <v>745.3</v>
      </c>
      <c r="K88" s="15" t="s">
        <v>583</v>
      </c>
      <c r="L88" s="15" t="s">
        <v>598</v>
      </c>
      <c r="M88" s="36">
        <f>'6pf'!I481+'6pf'!I482+'6pf'!I486+'6pf'!I489+'6pf'!I490</f>
        <v>745.30000000000007</v>
      </c>
      <c r="N88" s="15" t="str">
        <f>IF(J88&lt;=M88,"+","-")</f>
        <v>+</v>
      </c>
    </row>
    <row r="89" spans="2:14" x14ac:dyDescent="0.25">
      <c r="B89" s="15" t="s">
        <v>599</v>
      </c>
      <c r="C89" s="15">
        <f>'6pf'!C482</f>
        <v>8</v>
      </c>
      <c r="D89" s="15" t="s">
        <v>445</v>
      </c>
      <c r="E89" s="15" t="s">
        <v>600</v>
      </c>
      <c r="F89" s="15">
        <f>SUM('6pf'!C483:C485)</f>
        <v>8</v>
      </c>
      <c r="G89" s="15" t="str">
        <f t="shared" ref="G89:G113" si="8">IF(C89=F89,"+","-")</f>
        <v>+</v>
      </c>
      <c r="I89" s="15" t="s">
        <v>599</v>
      </c>
      <c r="J89" s="36">
        <f>'6pf'!I482</f>
        <v>87.7</v>
      </c>
      <c r="K89" s="15" t="s">
        <v>445</v>
      </c>
      <c r="L89" s="15" t="s">
        <v>600</v>
      </c>
      <c r="M89" s="36">
        <f>SUM('6pf'!I483:I485)</f>
        <v>87.699999999999989</v>
      </c>
      <c r="N89" s="15" t="str">
        <f t="shared" ref="N89:N113" si="9">IF(J89=M89,"+","-")</f>
        <v>+</v>
      </c>
    </row>
    <row r="90" spans="2:14" x14ac:dyDescent="0.25">
      <c r="B90" s="15" t="s">
        <v>601</v>
      </c>
      <c r="C90" s="15">
        <f>'6pf'!C486</f>
        <v>50</v>
      </c>
      <c r="D90" s="15" t="s">
        <v>445</v>
      </c>
      <c r="E90" s="15" t="s">
        <v>602</v>
      </c>
      <c r="F90" s="15">
        <f>'6pf'!C487+'6pf'!C488</f>
        <v>50</v>
      </c>
      <c r="G90" s="15" t="str">
        <f t="shared" si="8"/>
        <v>+</v>
      </c>
      <c r="I90" s="15" t="s">
        <v>601</v>
      </c>
      <c r="J90" s="36">
        <f>'6pf'!I486</f>
        <v>327.5</v>
      </c>
      <c r="K90" s="15" t="s">
        <v>445</v>
      </c>
      <c r="L90" s="15" t="s">
        <v>602</v>
      </c>
      <c r="M90" s="36">
        <f>'6pf'!I487+'6pf'!I488</f>
        <v>327.5</v>
      </c>
      <c r="N90" s="15" t="str">
        <f t="shared" si="9"/>
        <v>+</v>
      </c>
    </row>
    <row r="91" spans="2:14" x14ac:dyDescent="0.25">
      <c r="B91" s="15" t="s">
        <v>603</v>
      </c>
      <c r="C91" s="15">
        <f>'6pf'!C492</f>
        <v>95130</v>
      </c>
      <c r="D91" s="15" t="s">
        <v>445</v>
      </c>
      <c r="E91" s="15" t="s">
        <v>604</v>
      </c>
      <c r="F91" s="15">
        <f>'6pf'!C493+'6pf'!C497</f>
        <v>95130</v>
      </c>
      <c r="G91" s="15" t="str">
        <f t="shared" si="8"/>
        <v>+</v>
      </c>
      <c r="I91" s="15" t="s">
        <v>603</v>
      </c>
      <c r="J91" s="36">
        <f>'6pf'!I492</f>
        <v>1337973.8999999999</v>
      </c>
      <c r="K91" s="15" t="s">
        <v>445</v>
      </c>
      <c r="L91" s="15" t="s">
        <v>604</v>
      </c>
      <c r="M91" s="36">
        <f>'6pf'!I493+'6pf'!I497</f>
        <v>1337973.9000000001</v>
      </c>
      <c r="N91" s="15" t="str">
        <f t="shared" si="9"/>
        <v>+</v>
      </c>
    </row>
    <row r="92" spans="2:14" x14ac:dyDescent="0.25">
      <c r="B92" s="15" t="s">
        <v>605</v>
      </c>
      <c r="C92" s="15">
        <f>'6pf'!C493</f>
        <v>95129</v>
      </c>
      <c r="D92" s="15" t="s">
        <v>445</v>
      </c>
      <c r="E92" s="15" t="s">
        <v>606</v>
      </c>
      <c r="F92" s="15">
        <f>SUM('6pf'!C494:C496)</f>
        <v>95129</v>
      </c>
      <c r="G92" s="15" t="str">
        <f t="shared" si="8"/>
        <v>+</v>
      </c>
      <c r="I92" s="15" t="s">
        <v>605</v>
      </c>
      <c r="J92" s="36">
        <f>'6pf'!I493</f>
        <v>1337969.1000000001</v>
      </c>
      <c r="K92" s="15" t="s">
        <v>445</v>
      </c>
      <c r="L92" s="15" t="s">
        <v>606</v>
      </c>
      <c r="M92" s="36">
        <f>SUM('6pf'!I494:I496)</f>
        <v>1337969.0999999999</v>
      </c>
      <c r="N92" s="15" t="str">
        <f t="shared" si="9"/>
        <v>+</v>
      </c>
    </row>
    <row r="93" spans="2:14" x14ac:dyDescent="0.25">
      <c r="B93" s="15" t="s">
        <v>607</v>
      </c>
      <c r="C93" s="15">
        <f>'6pf'!C497</f>
        <v>1</v>
      </c>
      <c r="D93" s="15" t="s">
        <v>445</v>
      </c>
      <c r="E93" s="15" t="s">
        <v>608</v>
      </c>
      <c r="F93" s="15">
        <f>SUM('6pf'!C498:C499)</f>
        <v>1</v>
      </c>
      <c r="G93" s="15" t="str">
        <f t="shared" si="8"/>
        <v>+</v>
      </c>
      <c r="I93" s="15" t="s">
        <v>607</v>
      </c>
      <c r="J93" s="36">
        <f>'6pf'!I497</f>
        <v>4.8</v>
      </c>
      <c r="K93" s="15" t="s">
        <v>445</v>
      </c>
      <c r="L93" s="15" t="s">
        <v>608</v>
      </c>
      <c r="M93" s="36">
        <f>SUM('6pf'!I498:I499)</f>
        <v>4.8</v>
      </c>
      <c r="N93" s="15" t="str">
        <f t="shared" si="9"/>
        <v>+</v>
      </c>
    </row>
    <row r="94" spans="2:14" x14ac:dyDescent="0.25">
      <c r="B94" s="15" t="s">
        <v>609</v>
      </c>
      <c r="C94" s="15">
        <f>'6pf'!C501</f>
        <v>13670</v>
      </c>
      <c r="D94" s="15" t="s">
        <v>445</v>
      </c>
      <c r="E94" s="15" t="s">
        <v>610</v>
      </c>
      <c r="F94" s="15">
        <f>SUM('6pf'!C502:C506)</f>
        <v>13670</v>
      </c>
      <c r="G94" s="15" t="str">
        <f t="shared" si="8"/>
        <v>+</v>
      </c>
      <c r="I94" s="15" t="s">
        <v>609</v>
      </c>
      <c r="J94" s="36">
        <f>'6pf'!I501</f>
        <v>124876.7</v>
      </c>
      <c r="K94" s="15" t="s">
        <v>445</v>
      </c>
      <c r="L94" s="15" t="s">
        <v>610</v>
      </c>
      <c r="M94" s="36">
        <f>SUM('6pf'!I502:I506)</f>
        <v>124876.70000000001</v>
      </c>
      <c r="N94" s="15" t="str">
        <f t="shared" si="9"/>
        <v>+</v>
      </c>
    </row>
    <row r="95" spans="2:14" x14ac:dyDescent="0.25">
      <c r="B95" s="15" t="s">
        <v>609</v>
      </c>
      <c r="C95" s="15">
        <f>'6pf'!C501</f>
        <v>13670</v>
      </c>
      <c r="D95" s="15" t="s">
        <v>445</v>
      </c>
      <c r="E95" s="15" t="s">
        <v>611</v>
      </c>
      <c r="F95" s="15">
        <f>SUM('6pf'!C507:C515)</f>
        <v>13670</v>
      </c>
      <c r="G95" s="15" t="str">
        <f t="shared" si="8"/>
        <v>+</v>
      </c>
      <c r="I95" s="15" t="s">
        <v>609</v>
      </c>
      <c r="J95" s="36">
        <f>'6pf'!I501</f>
        <v>124876.7</v>
      </c>
      <c r="K95" s="15" t="s">
        <v>445</v>
      </c>
      <c r="L95" s="15" t="s">
        <v>611</v>
      </c>
      <c r="M95" s="36">
        <f>SUM('6pf'!I507:I515)</f>
        <v>124876.7</v>
      </c>
      <c r="N95" s="15" t="str">
        <f t="shared" si="9"/>
        <v>+</v>
      </c>
    </row>
    <row r="96" spans="2:14" x14ac:dyDescent="0.25">
      <c r="B96" s="15" t="s">
        <v>612</v>
      </c>
      <c r="C96" s="15">
        <f>'6pf'!C524</f>
        <v>1</v>
      </c>
      <c r="D96" s="15" t="s">
        <v>445</v>
      </c>
      <c r="E96" s="15" t="s">
        <v>613</v>
      </c>
      <c r="F96" s="15">
        <f>SUM('6pf'!C525:C527)</f>
        <v>1</v>
      </c>
      <c r="G96" s="15" t="str">
        <f t="shared" si="8"/>
        <v>+</v>
      </c>
      <c r="I96" s="15" t="s">
        <v>612</v>
      </c>
      <c r="J96" s="36">
        <f>'6pf'!I524</f>
        <v>7.7</v>
      </c>
      <c r="K96" s="15" t="s">
        <v>445</v>
      </c>
      <c r="L96" s="15" t="s">
        <v>613</v>
      </c>
      <c r="M96" s="36">
        <f>SUM('6pf'!I525:I527)</f>
        <v>7.7</v>
      </c>
      <c r="N96" s="15" t="str">
        <f t="shared" si="9"/>
        <v>+</v>
      </c>
    </row>
    <row r="97" spans="2:14" x14ac:dyDescent="0.25">
      <c r="B97" s="15" t="s">
        <v>614</v>
      </c>
      <c r="C97" s="15">
        <f>'6pf'!C533</f>
        <v>1735</v>
      </c>
      <c r="D97" s="15" t="s">
        <v>445</v>
      </c>
      <c r="E97" s="15" t="s">
        <v>615</v>
      </c>
      <c r="F97" s="15">
        <f>'6pf'!C534+'6pf'!C541</f>
        <v>1735</v>
      </c>
      <c r="G97" s="15" t="str">
        <f t="shared" si="8"/>
        <v>+</v>
      </c>
      <c r="I97" s="15" t="s">
        <v>614</v>
      </c>
      <c r="J97" s="36">
        <f>'6pf'!I533</f>
        <v>30820.2</v>
      </c>
      <c r="K97" s="15" t="s">
        <v>445</v>
      </c>
      <c r="L97" s="15" t="s">
        <v>615</v>
      </c>
      <c r="M97" s="36">
        <f>'6pf'!I534+'6pf'!I541</f>
        <v>30820.2</v>
      </c>
      <c r="N97" s="15" t="str">
        <f t="shared" si="9"/>
        <v>+</v>
      </c>
    </row>
    <row r="98" spans="2:14" x14ac:dyDescent="0.25">
      <c r="B98" s="15" t="s">
        <v>616</v>
      </c>
      <c r="C98" s="15">
        <f>'6pf'!C534</f>
        <v>1639</v>
      </c>
      <c r="D98" s="15" t="s">
        <v>445</v>
      </c>
      <c r="E98" s="15" t="s">
        <v>617</v>
      </c>
      <c r="F98" s="15">
        <f>'6pf'!C535+'6pf'!C537+'6pf'!C539</f>
        <v>1639</v>
      </c>
      <c r="G98" s="15" t="str">
        <f t="shared" si="8"/>
        <v>+</v>
      </c>
      <c r="I98" s="15" t="s">
        <v>616</v>
      </c>
      <c r="J98" s="36">
        <f>'6pf'!I534</f>
        <v>29388.3</v>
      </c>
      <c r="K98" s="15" t="s">
        <v>445</v>
      </c>
      <c r="L98" s="15" t="s">
        <v>617</v>
      </c>
      <c r="M98" s="36">
        <f>'6pf'!I535+'6pf'!I537+'6pf'!I539</f>
        <v>29388.3</v>
      </c>
      <c r="N98" s="15" t="str">
        <f t="shared" si="9"/>
        <v>+</v>
      </c>
    </row>
    <row r="99" spans="2:14" x14ac:dyDescent="0.25">
      <c r="B99" s="15" t="s">
        <v>618</v>
      </c>
      <c r="C99" s="15">
        <f>'6pf'!C541</f>
        <v>96</v>
      </c>
      <c r="D99" s="15" t="s">
        <v>445</v>
      </c>
      <c r="E99" s="15" t="s">
        <v>619</v>
      </c>
      <c r="F99" s="15">
        <f>SUM('6pf'!C542:C544)</f>
        <v>96</v>
      </c>
      <c r="G99" s="15" t="str">
        <f t="shared" si="8"/>
        <v>+</v>
      </c>
      <c r="I99" s="15" t="s">
        <v>618</v>
      </c>
      <c r="J99" s="36">
        <f>'6pf'!I541</f>
        <v>1431.9</v>
      </c>
      <c r="K99" s="15" t="s">
        <v>445</v>
      </c>
      <c r="L99" s="15" t="s">
        <v>619</v>
      </c>
      <c r="M99" s="36">
        <f>SUM('6pf'!I542:I544)</f>
        <v>1431.9</v>
      </c>
      <c r="N99" s="15" t="str">
        <f t="shared" si="9"/>
        <v>+</v>
      </c>
    </row>
    <row r="100" spans="2:14" x14ac:dyDescent="0.25">
      <c r="B100" s="15" t="s">
        <v>620</v>
      </c>
      <c r="C100" s="15">
        <f>'6pf'!C545</f>
        <v>1237</v>
      </c>
      <c r="D100" s="15" t="s">
        <v>445</v>
      </c>
      <c r="E100" s="15" t="s">
        <v>621</v>
      </c>
      <c r="F100" s="15">
        <f>'6pf'!C546+'6pf'!C550</f>
        <v>1237</v>
      </c>
      <c r="G100" s="15" t="str">
        <f t="shared" si="8"/>
        <v>+</v>
      </c>
      <c r="I100" s="15" t="s">
        <v>620</v>
      </c>
      <c r="J100" s="36">
        <f>'6pf'!I545</f>
        <v>21091.200000000001</v>
      </c>
      <c r="K100" s="15" t="s">
        <v>445</v>
      </c>
      <c r="L100" s="15" t="s">
        <v>621</v>
      </c>
      <c r="M100" s="36">
        <f>'6pf'!I546+'6pf'!I550</f>
        <v>21091.199999999997</v>
      </c>
      <c r="N100" s="15" t="str">
        <f t="shared" si="9"/>
        <v>+</v>
      </c>
    </row>
    <row r="101" spans="2:14" x14ac:dyDescent="0.25">
      <c r="B101" s="15" t="s">
        <v>622</v>
      </c>
      <c r="C101" s="15">
        <f>'6pf'!C546</f>
        <v>1119</v>
      </c>
      <c r="D101" s="15" t="s">
        <v>445</v>
      </c>
      <c r="E101" s="15" t="s">
        <v>623</v>
      </c>
      <c r="F101" s="15">
        <f>SUM('6pf'!C547:C549)</f>
        <v>1119</v>
      </c>
      <c r="G101" s="15" t="str">
        <f t="shared" si="8"/>
        <v>+</v>
      </c>
      <c r="I101" s="15" t="s">
        <v>622</v>
      </c>
      <c r="J101" s="36">
        <f>'6pf'!I546</f>
        <v>19239.099999999999</v>
      </c>
      <c r="K101" s="15" t="s">
        <v>445</v>
      </c>
      <c r="L101" s="15" t="s">
        <v>623</v>
      </c>
      <c r="M101" s="36">
        <f>SUM('6pf'!I547:I549)</f>
        <v>19239.099999999999</v>
      </c>
      <c r="N101" s="15" t="str">
        <f t="shared" si="9"/>
        <v>+</v>
      </c>
    </row>
    <row r="102" spans="2:14" x14ac:dyDescent="0.25">
      <c r="B102" s="15" t="s">
        <v>624</v>
      </c>
      <c r="C102" s="15">
        <f>'6pf'!C550</f>
        <v>118</v>
      </c>
      <c r="D102" s="15" t="s">
        <v>445</v>
      </c>
      <c r="E102" s="15" t="s">
        <v>625</v>
      </c>
      <c r="F102" s="15">
        <f>SUM('6pf'!C551:C553)</f>
        <v>118</v>
      </c>
      <c r="G102" s="15" t="str">
        <f t="shared" si="8"/>
        <v>+</v>
      </c>
      <c r="I102" s="15" t="s">
        <v>624</v>
      </c>
      <c r="J102" s="36">
        <f>'6pf'!I550</f>
        <v>1852.1</v>
      </c>
      <c r="K102" s="15" t="s">
        <v>445</v>
      </c>
      <c r="L102" s="15" t="s">
        <v>625</v>
      </c>
      <c r="M102" s="36">
        <f>SUM('6pf'!I551:I553)</f>
        <v>1852.1</v>
      </c>
      <c r="N102" s="15" t="str">
        <f t="shared" si="9"/>
        <v>+</v>
      </c>
    </row>
    <row r="103" spans="2:14" x14ac:dyDescent="0.25">
      <c r="B103" s="15" t="s">
        <v>626</v>
      </c>
      <c r="C103" s="15">
        <f>'6pf'!C554</f>
        <v>207</v>
      </c>
      <c r="D103" s="15" t="s">
        <v>445</v>
      </c>
      <c r="E103" s="15" t="s">
        <v>627</v>
      </c>
      <c r="F103" s="15">
        <f>'6pf'!C555+'6pf'!C560</f>
        <v>207</v>
      </c>
      <c r="G103" s="15" t="str">
        <f t="shared" si="8"/>
        <v>+</v>
      </c>
      <c r="I103" s="15" t="s">
        <v>626</v>
      </c>
      <c r="J103" s="36">
        <f>'6pf'!I554</f>
        <v>1370.1</v>
      </c>
      <c r="K103" s="15" t="s">
        <v>445</v>
      </c>
      <c r="L103" s="15" t="s">
        <v>627</v>
      </c>
      <c r="M103" s="36">
        <f>'6pf'!I555+'6pf'!I560</f>
        <v>1370.1</v>
      </c>
      <c r="N103" s="15" t="str">
        <f t="shared" si="9"/>
        <v>+</v>
      </c>
    </row>
    <row r="104" spans="2:14" x14ac:dyDescent="0.25">
      <c r="B104" s="15" t="s">
        <v>628</v>
      </c>
      <c r="C104" s="15">
        <f>'6pf'!C555</f>
        <v>159</v>
      </c>
      <c r="D104" s="15" t="s">
        <v>445</v>
      </c>
      <c r="E104" s="15" t="s">
        <v>629</v>
      </c>
      <c r="F104" s="15">
        <f>SUM('6pf'!C556:C559)</f>
        <v>159</v>
      </c>
      <c r="G104" s="15" t="str">
        <f t="shared" si="8"/>
        <v>+</v>
      </c>
      <c r="I104" s="15" t="s">
        <v>628</v>
      </c>
      <c r="J104" s="36">
        <f>'6pf'!I555</f>
        <v>945.9</v>
      </c>
      <c r="K104" s="15" t="s">
        <v>445</v>
      </c>
      <c r="L104" s="15" t="s">
        <v>629</v>
      </c>
      <c r="M104" s="36">
        <f>SUM('6pf'!I556:I559)</f>
        <v>945.90000000000009</v>
      </c>
      <c r="N104" s="15" t="str">
        <f t="shared" si="9"/>
        <v>+</v>
      </c>
    </row>
    <row r="105" spans="2:14" x14ac:dyDescent="0.25">
      <c r="B105" s="15" t="s">
        <v>630</v>
      </c>
      <c r="C105" s="15">
        <f>'6pf'!C560</f>
        <v>48</v>
      </c>
      <c r="D105" s="15" t="s">
        <v>445</v>
      </c>
      <c r="E105" s="15" t="s">
        <v>631</v>
      </c>
      <c r="F105" s="15">
        <f>SUM('6pf'!C561:C563)</f>
        <v>48</v>
      </c>
      <c r="G105" s="15" t="str">
        <f t="shared" si="8"/>
        <v>+</v>
      </c>
      <c r="I105" s="15" t="s">
        <v>630</v>
      </c>
      <c r="J105" s="36">
        <f>'6pf'!I560</f>
        <v>424.2</v>
      </c>
      <c r="K105" s="15" t="s">
        <v>445</v>
      </c>
      <c r="L105" s="15" t="s">
        <v>631</v>
      </c>
      <c r="M105" s="36">
        <f>SUM('6pf'!I561:I563)</f>
        <v>424.2</v>
      </c>
      <c r="N105" s="15" t="str">
        <f t="shared" si="9"/>
        <v>+</v>
      </c>
    </row>
    <row r="106" spans="2:14" x14ac:dyDescent="0.25">
      <c r="B106" s="15" t="s">
        <v>632</v>
      </c>
      <c r="C106" s="15">
        <f>'6pf'!C564</f>
        <v>420</v>
      </c>
      <c r="D106" s="15" t="s">
        <v>445</v>
      </c>
      <c r="E106" s="15" t="s">
        <v>633</v>
      </c>
      <c r="F106" s="15">
        <f>'6pf'!C565+'6pf'!C568</f>
        <v>420</v>
      </c>
      <c r="G106" s="15" t="str">
        <f t="shared" si="8"/>
        <v>+</v>
      </c>
      <c r="I106" s="15" t="s">
        <v>632</v>
      </c>
      <c r="J106" s="36">
        <f>'6pf'!I564</f>
        <v>6747.8</v>
      </c>
      <c r="K106" s="15" t="s">
        <v>445</v>
      </c>
      <c r="L106" s="15" t="s">
        <v>633</v>
      </c>
      <c r="M106" s="36">
        <f>'6pf'!I565+'6pf'!I568</f>
        <v>6747.7999999999993</v>
      </c>
      <c r="N106" s="15" t="str">
        <f t="shared" si="9"/>
        <v>+</v>
      </c>
    </row>
    <row r="107" spans="2:14" x14ac:dyDescent="0.25">
      <c r="B107" s="15" t="s">
        <v>634</v>
      </c>
      <c r="C107" s="15">
        <f>'6pf'!C565</f>
        <v>359</v>
      </c>
      <c r="D107" s="15" t="s">
        <v>445</v>
      </c>
      <c r="E107" s="15" t="s">
        <v>635</v>
      </c>
      <c r="F107" s="15">
        <f>'6pf'!C566+'6pf'!C567</f>
        <v>359</v>
      </c>
      <c r="G107" s="15" t="str">
        <f t="shared" si="8"/>
        <v>+</v>
      </c>
      <c r="I107" s="15" t="s">
        <v>634</v>
      </c>
      <c r="J107" s="36">
        <f>'6pf'!I565</f>
        <v>6337.9</v>
      </c>
      <c r="K107" s="15" t="s">
        <v>445</v>
      </c>
      <c r="L107" s="15" t="s">
        <v>635</v>
      </c>
      <c r="M107" s="36">
        <f>'6pf'!I566+'6pf'!I567</f>
        <v>6337.9</v>
      </c>
      <c r="N107" s="15" t="str">
        <f t="shared" si="9"/>
        <v>+</v>
      </c>
    </row>
    <row r="108" spans="2:14" x14ac:dyDescent="0.25">
      <c r="B108" s="15" t="s">
        <v>636</v>
      </c>
      <c r="C108" s="15">
        <f>'6pf'!C568</f>
        <v>61</v>
      </c>
      <c r="D108" s="15" t="s">
        <v>445</v>
      </c>
      <c r="E108" s="15" t="s">
        <v>637</v>
      </c>
      <c r="F108" s="15">
        <f>'6pf'!C569+'6pf'!C570</f>
        <v>61</v>
      </c>
      <c r="G108" s="15" t="str">
        <f t="shared" si="8"/>
        <v>+</v>
      </c>
      <c r="I108" s="15" t="s">
        <v>636</v>
      </c>
      <c r="J108" s="36">
        <f>'6pf'!I568</f>
        <v>409.9</v>
      </c>
      <c r="K108" s="15" t="s">
        <v>445</v>
      </c>
      <c r="L108" s="15" t="s">
        <v>637</v>
      </c>
      <c r="M108" s="36">
        <f>'6pf'!I569+'6pf'!I570</f>
        <v>409.9</v>
      </c>
      <c r="N108" s="15" t="str">
        <f t="shared" si="9"/>
        <v>+</v>
      </c>
    </row>
    <row r="109" spans="2:14" x14ac:dyDescent="0.25">
      <c r="B109" s="15" t="s">
        <v>638</v>
      </c>
      <c r="C109" s="15">
        <f>'6pf'!C571</f>
        <v>428</v>
      </c>
      <c r="D109" s="15" t="s">
        <v>445</v>
      </c>
      <c r="E109" s="15" t="s">
        <v>639</v>
      </c>
      <c r="F109" s="15">
        <f>'6pf'!C572+'6pf'!C575</f>
        <v>428</v>
      </c>
      <c r="G109" s="15" t="str">
        <f t="shared" si="8"/>
        <v>+</v>
      </c>
      <c r="I109" s="15" t="s">
        <v>638</v>
      </c>
      <c r="J109" s="36">
        <f>'6pf'!I571</f>
        <v>5968.8</v>
      </c>
      <c r="K109" s="15" t="s">
        <v>445</v>
      </c>
      <c r="L109" s="15" t="s">
        <v>639</v>
      </c>
      <c r="M109" s="36">
        <f>'6pf'!I572+'6pf'!I575</f>
        <v>5968.8</v>
      </c>
      <c r="N109" s="15" t="str">
        <f t="shared" si="9"/>
        <v>+</v>
      </c>
    </row>
    <row r="110" spans="2:14" x14ac:dyDescent="0.25">
      <c r="B110" s="15" t="s">
        <v>640</v>
      </c>
      <c r="C110" s="15">
        <f>'6pf'!C572</f>
        <v>290</v>
      </c>
      <c r="D110" s="15" t="s">
        <v>445</v>
      </c>
      <c r="E110" s="15" t="s">
        <v>641</v>
      </c>
      <c r="F110" s="15">
        <f>'6pf'!C573+'6pf'!C574</f>
        <v>290</v>
      </c>
      <c r="G110" s="15" t="str">
        <f t="shared" si="8"/>
        <v>+</v>
      </c>
      <c r="I110" s="15" t="s">
        <v>640</v>
      </c>
      <c r="J110" s="36">
        <f>'6pf'!I572</f>
        <v>4934</v>
      </c>
      <c r="K110" s="15" t="s">
        <v>445</v>
      </c>
      <c r="L110" s="15" t="s">
        <v>641</v>
      </c>
      <c r="M110" s="36">
        <f>'6pf'!I573+'6pf'!I574</f>
        <v>4934</v>
      </c>
      <c r="N110" s="15" t="str">
        <f t="shared" si="9"/>
        <v>+</v>
      </c>
    </row>
    <row r="111" spans="2:14" x14ac:dyDescent="0.25">
      <c r="B111" s="15" t="s">
        <v>642</v>
      </c>
      <c r="C111" s="15">
        <f>'6pf'!C575</f>
        <v>138</v>
      </c>
      <c r="D111" s="15" t="s">
        <v>445</v>
      </c>
      <c r="E111" s="15" t="s">
        <v>643</v>
      </c>
      <c r="F111" s="15">
        <f>'6pf'!C576+'6pf'!C577</f>
        <v>138</v>
      </c>
      <c r="G111" s="15" t="str">
        <f t="shared" si="8"/>
        <v>+</v>
      </c>
      <c r="I111" s="15" t="s">
        <v>642</v>
      </c>
      <c r="J111" s="36">
        <f>'6pf'!I575</f>
        <v>1034.8</v>
      </c>
      <c r="K111" s="15" t="s">
        <v>445</v>
      </c>
      <c r="L111" s="15" t="s">
        <v>643</v>
      </c>
      <c r="M111" s="36">
        <f>'6pf'!I576+'6pf'!I577</f>
        <v>1034.8</v>
      </c>
      <c r="N111" s="15" t="str">
        <f t="shared" si="9"/>
        <v>+</v>
      </c>
    </row>
    <row r="112" spans="2:14" x14ac:dyDescent="0.25">
      <c r="B112" s="15" t="s">
        <v>644</v>
      </c>
      <c r="C112" s="15">
        <f>'6pf'!C578</f>
        <v>169</v>
      </c>
      <c r="D112" s="15" t="s">
        <v>445</v>
      </c>
      <c r="E112" s="15" t="s">
        <v>645</v>
      </c>
      <c r="F112" s="15">
        <f>'6pf'!C579+'6pf'!C580</f>
        <v>169</v>
      </c>
      <c r="G112" s="15" t="str">
        <f t="shared" si="8"/>
        <v>+</v>
      </c>
      <c r="I112" s="15" t="s">
        <v>644</v>
      </c>
      <c r="J112" s="36">
        <f>'6pf'!I578</f>
        <v>867.6</v>
      </c>
      <c r="K112" s="15" t="s">
        <v>445</v>
      </c>
      <c r="L112" s="15" t="s">
        <v>645</v>
      </c>
      <c r="M112" s="36">
        <f>'6pf'!I579+'6pf'!I580</f>
        <v>867.6</v>
      </c>
      <c r="N112" s="15" t="str">
        <f t="shared" si="9"/>
        <v>+</v>
      </c>
    </row>
    <row r="113" spans="2:14" x14ac:dyDescent="0.25">
      <c r="B113" s="15" t="s">
        <v>587</v>
      </c>
      <c r="C113" s="15">
        <f>'6pf'!C428</f>
        <v>3702</v>
      </c>
      <c r="D113" s="15" t="s">
        <v>445</v>
      </c>
      <c r="E113" s="15" t="s">
        <v>646</v>
      </c>
      <c r="F113" s="15">
        <f>'6pf'!C110+'6pf'!C135+'6pf'!C156+'6pf'!C181+'6pf'!C195+'6pf'!C225+'6pf'!C269+'6pf'!C278+'6pf'!C291+'6pf'!C300+'6pf'!C309+'6pf'!C319+'6pf'!C329+'6pf'!C338+'6pf'!C355+'6pf'!C371</f>
        <v>3702</v>
      </c>
      <c r="G113" s="15" t="str">
        <f t="shared" si="8"/>
        <v>+</v>
      </c>
      <c r="I113" s="15" t="s">
        <v>587</v>
      </c>
      <c r="J113" s="36">
        <f>'6pf'!I428</f>
        <v>55275.4</v>
      </c>
      <c r="K113" s="15" t="s">
        <v>445</v>
      </c>
      <c r="L113" s="15" t="s">
        <v>646</v>
      </c>
      <c r="M113" s="36">
        <f>'6pf'!I110+'6pf'!I135+'6pf'!I156+'6pf'!I181+'6pf'!I195+'6pf'!I225+'6pf'!I269+'6pf'!I278+'6pf'!I291+'6pf'!I300+'6pf'!I309+'6pf'!I319+'6pf'!I329+'6pf'!I338+'6pf'!I355+'6pf'!I371</f>
        <v>55275.4</v>
      </c>
      <c r="N113" s="15" t="str">
        <f t="shared" si="9"/>
        <v>+</v>
      </c>
    </row>
    <row r="114" spans="2:14" x14ac:dyDescent="0.25">
      <c r="B114" s="15" t="s">
        <v>591</v>
      </c>
      <c r="C114" s="15">
        <f>'6pf'!C440</f>
        <v>8554</v>
      </c>
      <c r="D114" s="15" t="s">
        <v>583</v>
      </c>
      <c r="E114" s="15" t="s">
        <v>647</v>
      </c>
      <c r="F114" s="15">
        <f>'6pf'!C438+'6pf'!C428</f>
        <v>8744</v>
      </c>
      <c r="G114" s="15" t="str">
        <f>IF(C114&lt;=F114,"+","-")</f>
        <v>+</v>
      </c>
      <c r="I114" s="15" t="s">
        <v>591</v>
      </c>
      <c r="J114" s="36">
        <f>'6pf'!I440</f>
        <v>98389.2</v>
      </c>
      <c r="K114" s="15" t="s">
        <v>583</v>
      </c>
      <c r="L114" s="15" t="s">
        <v>647</v>
      </c>
      <c r="M114" s="36">
        <f>'6pf'!I438+'6pf'!I428</f>
        <v>101646.20000000001</v>
      </c>
      <c r="N114" s="15" t="str">
        <f>IF(J114&lt;=M114,"+","-")</f>
        <v>+</v>
      </c>
    </row>
    <row r="115" spans="2:14" x14ac:dyDescent="0.25">
      <c r="B115" s="15" t="s">
        <v>648</v>
      </c>
      <c r="C115" s="15">
        <f>'6pf'!C529</f>
        <v>127255</v>
      </c>
      <c r="D115" s="15" t="s">
        <v>445</v>
      </c>
      <c r="E115" s="15" t="s">
        <v>649</v>
      </c>
      <c r="F115" s="15" t="e">
        <v>#N/A</v>
      </c>
      <c r="G115" s="15" t="e">
        <f>IF(C115=F115,"+","-")</f>
        <v>#N/A</v>
      </c>
      <c r="I115" s="15" t="s">
        <v>648</v>
      </c>
      <c r="J115" s="36">
        <f>'6pf'!I529</f>
        <v>762893</v>
      </c>
      <c r="K115" s="15" t="s">
        <v>445</v>
      </c>
      <c r="L115" s="15" t="s">
        <v>649</v>
      </c>
      <c r="M115" s="36" t="e">
        <v>#N/A</v>
      </c>
      <c r="N115" s="15" t="e">
        <f>IF(J115=M115,"+","-")</f>
        <v>#N/A</v>
      </c>
    </row>
    <row r="116" spans="2:14" x14ac:dyDescent="0.25">
      <c r="B116" s="15" t="s">
        <v>650</v>
      </c>
      <c r="C116" s="15">
        <f>'6pf'!C47</f>
        <v>69934</v>
      </c>
      <c r="D116" s="15" t="s">
        <v>445</v>
      </c>
      <c r="E116" s="15" t="s">
        <v>651</v>
      </c>
      <c r="F116" s="15">
        <f>'6pf'!C36+'6pf'!C40+'6pf'!C41+'6pf'!C42+'6pf'!C43+'6pf'!C44+'6pf'!C45+'6pf'!C46</f>
        <v>69934</v>
      </c>
      <c r="G116" s="15" t="str">
        <f>IF(C116=F116,"+","-")</f>
        <v>+</v>
      </c>
      <c r="I116" s="15" t="s">
        <v>650</v>
      </c>
      <c r="J116" s="36">
        <f>'6pf'!I47</f>
        <v>375753.8</v>
      </c>
      <c r="K116" s="15" t="s">
        <v>445</v>
      </c>
      <c r="L116" s="15" t="s">
        <v>651</v>
      </c>
      <c r="M116" s="36">
        <f>'6pf'!I36+'6pf'!I40+'6pf'!I41+'6pf'!I42+'6pf'!I43+'6pf'!I44+'6pf'!I45+'6pf'!I46</f>
        <v>375753.79999999993</v>
      </c>
      <c r="N116" s="15" t="str">
        <f>IF(J116=M116,"+","-")</f>
        <v>+</v>
      </c>
    </row>
    <row r="117" spans="2:14" x14ac:dyDescent="0.25">
      <c r="B117" s="15" t="s">
        <v>652</v>
      </c>
      <c r="C117" s="15">
        <f>'6pf'!C240</f>
        <v>709</v>
      </c>
      <c r="D117" s="15" t="s">
        <v>445</v>
      </c>
      <c r="E117" s="15" t="s">
        <v>653</v>
      </c>
      <c r="F117" s="15">
        <f>'6pf'!C227+'6pf'!C229+'6pf'!C231+'6pf'!C236+'6pf'!C234+'6pf'!C238</f>
        <v>709</v>
      </c>
      <c r="G117" s="15" t="str">
        <f>IF(C117=F117,"+","-")</f>
        <v>+</v>
      </c>
      <c r="I117" s="15" t="s">
        <v>652</v>
      </c>
      <c r="J117" s="36">
        <f>'6pf'!I240</f>
        <v>5197.3999999999996</v>
      </c>
      <c r="K117" s="15" t="s">
        <v>445</v>
      </c>
      <c r="L117" s="15" t="s">
        <v>653</v>
      </c>
      <c r="M117" s="36">
        <f>'6pf'!I227+'6pf'!I229+'6pf'!I231+'6pf'!I236+'6pf'!I234+'6pf'!I238</f>
        <v>5197.4000000000005</v>
      </c>
      <c r="N117" s="15" t="str">
        <f>IF(J117=M117,"+","-")</f>
        <v>+</v>
      </c>
    </row>
    <row r="118" spans="2:14" x14ac:dyDescent="0.25">
      <c r="B118" s="15" t="s">
        <v>654</v>
      </c>
      <c r="C118" s="15">
        <f>'6pf'!C441</f>
        <v>144</v>
      </c>
      <c r="D118" s="15" t="s">
        <v>583</v>
      </c>
      <c r="E118" s="15">
        <v>367</v>
      </c>
      <c r="F118" s="15">
        <f>'6pf'!C429</f>
        <v>149</v>
      </c>
      <c r="G118" s="15" t="str">
        <f>IF(C118&lt;=F118,"+","-")</f>
        <v>+</v>
      </c>
      <c r="I118" s="15" t="s">
        <v>654</v>
      </c>
      <c r="J118" s="36">
        <f>'6pf'!I441</f>
        <v>2433</v>
      </c>
      <c r="K118" s="15" t="s">
        <v>583</v>
      </c>
      <c r="L118" s="15">
        <v>367</v>
      </c>
      <c r="M118" s="36">
        <f>'6pf'!I429</f>
        <v>2523.6</v>
      </c>
      <c r="N118" s="15" t="str">
        <f>IF(J118&lt;=M118,"+","-")</f>
        <v>+</v>
      </c>
    </row>
    <row r="119" spans="2:14" x14ac:dyDescent="0.25">
      <c r="B119" s="15" t="s">
        <v>655</v>
      </c>
      <c r="C119" s="15">
        <f>'6pf'!C442</f>
        <v>1446</v>
      </c>
      <c r="D119" s="15" t="s">
        <v>583</v>
      </c>
      <c r="E119" s="15">
        <v>368</v>
      </c>
      <c r="F119" s="15">
        <f>'6pf'!C430</f>
        <v>1525</v>
      </c>
      <c r="G119" s="15" t="str">
        <f>IF(C119&lt;=F119,"+","-")</f>
        <v>+</v>
      </c>
      <c r="I119" s="15" t="s">
        <v>655</v>
      </c>
      <c r="J119" s="36">
        <f>'6pf'!I442</f>
        <v>24700.799999999999</v>
      </c>
      <c r="K119" s="15" t="s">
        <v>583</v>
      </c>
      <c r="L119" s="15">
        <v>368</v>
      </c>
      <c r="M119" s="36">
        <f>'6pf'!I430</f>
        <v>26212.1</v>
      </c>
      <c r="N119" s="15" t="str">
        <f>IF(J119&lt;=M119,"+","-")</f>
        <v>+</v>
      </c>
    </row>
    <row r="120" spans="2:14" x14ac:dyDescent="0.25">
      <c r="B120" s="15" t="s">
        <v>656</v>
      </c>
      <c r="C120" s="15">
        <f>'6pf'!C443</f>
        <v>1927</v>
      </c>
      <c r="D120" s="15" t="s">
        <v>583</v>
      </c>
      <c r="E120" s="15">
        <v>369</v>
      </c>
      <c r="F120" s="15">
        <f>'6pf'!C431</f>
        <v>2028</v>
      </c>
      <c r="G120" s="15" t="str">
        <f>IF(C120&lt;=F120,"+","-")</f>
        <v>+</v>
      </c>
      <c r="I120" s="15" t="s">
        <v>656</v>
      </c>
      <c r="J120" s="36">
        <f>'6pf'!I443</f>
        <v>25095.5</v>
      </c>
      <c r="K120" s="15" t="s">
        <v>583</v>
      </c>
      <c r="L120" s="15">
        <v>369</v>
      </c>
      <c r="M120" s="36">
        <f>'6pf'!I431</f>
        <v>26539.7</v>
      </c>
      <c r="N120" s="15" t="str">
        <f>IF(J120&lt;=M120,"+","-")</f>
        <v>+</v>
      </c>
    </row>
    <row r="121" spans="2:14" x14ac:dyDescent="0.25">
      <c r="B121" s="15" t="s">
        <v>657</v>
      </c>
      <c r="C121" s="15">
        <f>'6pf'!C444</f>
        <v>5037</v>
      </c>
      <c r="D121" s="15" t="s">
        <v>583</v>
      </c>
      <c r="E121" s="15">
        <v>376</v>
      </c>
      <c r="F121" s="15">
        <f>'6pf'!C438</f>
        <v>5042</v>
      </c>
      <c r="G121" s="15" t="str">
        <f>IF(C121&lt;=F121,"+","-")</f>
        <v>+</v>
      </c>
      <c r="I121" s="15" t="s">
        <v>657</v>
      </c>
      <c r="J121" s="36">
        <f>'6pf'!I444</f>
        <v>46159.9</v>
      </c>
      <c r="K121" s="15" t="s">
        <v>583</v>
      </c>
      <c r="L121" s="15">
        <v>376</v>
      </c>
      <c r="M121" s="36">
        <f>'6pf'!I438</f>
        <v>46370.8</v>
      </c>
      <c r="N121" s="15" t="str">
        <f>IF(J121&lt;=M121,"+","-")</f>
        <v>+</v>
      </c>
    </row>
    <row r="122" spans="2:14" x14ac:dyDescent="0.25">
      <c r="B122" s="15" t="s">
        <v>558</v>
      </c>
      <c r="C122" s="15">
        <f>'6pf'!C358</f>
        <v>3566</v>
      </c>
      <c r="D122" s="15" t="s">
        <v>445</v>
      </c>
      <c r="E122" s="15" t="s">
        <v>658</v>
      </c>
      <c r="F122" s="15">
        <f>'6pf'!C534+'6pf'!C546+'6pf'!C555+'6pf'!C565+'6pf'!C572</f>
        <v>3566</v>
      </c>
      <c r="G122" s="15" t="str">
        <f t="shared" ref="G122:G129" si="10">IF(C122=F122,"+","-")</f>
        <v>+</v>
      </c>
      <c r="I122" s="15" t="s">
        <v>558</v>
      </c>
      <c r="J122" s="36">
        <f>'6pf'!I358</f>
        <v>60845.2</v>
      </c>
      <c r="K122" s="15" t="s">
        <v>445</v>
      </c>
      <c r="L122" s="15" t="s">
        <v>658</v>
      </c>
      <c r="M122" s="36">
        <f>'6pf'!I534+'6pf'!I546+'6pf'!I555+'6pf'!I565+'6pf'!I572</f>
        <v>60845.2</v>
      </c>
      <c r="N122" s="15" t="str">
        <f t="shared" ref="N122:N129" si="11">IF(J122=M122,"+","-")</f>
        <v>+</v>
      </c>
    </row>
    <row r="123" spans="2:14" x14ac:dyDescent="0.25">
      <c r="B123" s="15" t="s">
        <v>659</v>
      </c>
      <c r="C123" s="15">
        <f>'6pf'!C359+'6pf'!C370</f>
        <v>2917</v>
      </c>
      <c r="D123" s="15" t="s">
        <v>445</v>
      </c>
      <c r="E123" s="15" t="s">
        <v>660</v>
      </c>
      <c r="F123" s="15">
        <f>'6pf'!C534+'6pf'!C546+'6pf'!C555</f>
        <v>2917</v>
      </c>
      <c r="G123" s="15" t="str">
        <f t="shared" si="10"/>
        <v>+</v>
      </c>
      <c r="I123" s="15" t="s">
        <v>659</v>
      </c>
      <c r="J123" s="36">
        <f>'6pf'!I359+'6pf'!I370</f>
        <v>49573.3</v>
      </c>
      <c r="K123" s="15" t="s">
        <v>445</v>
      </c>
      <c r="L123" s="15" t="s">
        <v>660</v>
      </c>
      <c r="M123" s="36">
        <f>'6pf'!I534+'6pf'!I546+'6pf'!I555</f>
        <v>49573.299999999996</v>
      </c>
      <c r="N123" s="15" t="str">
        <f t="shared" si="11"/>
        <v>+</v>
      </c>
    </row>
    <row r="124" spans="2:14" x14ac:dyDescent="0.25">
      <c r="B124" s="15" t="s">
        <v>661</v>
      </c>
      <c r="C124" s="15">
        <f>'6pf'!C361</f>
        <v>64</v>
      </c>
      <c r="D124" s="15" t="s">
        <v>445</v>
      </c>
      <c r="E124" s="15" t="s">
        <v>662</v>
      </c>
      <c r="F124" s="15">
        <f>'6pf'!C535+'6pf'!C547+'6pf'!C556</f>
        <v>64</v>
      </c>
      <c r="G124" s="15" t="str">
        <f t="shared" si="10"/>
        <v>+</v>
      </c>
      <c r="I124" s="15" t="s">
        <v>661</v>
      </c>
      <c r="J124" s="36">
        <f>'6pf'!I361</f>
        <v>1270.9000000000001</v>
      </c>
      <c r="K124" s="15" t="s">
        <v>445</v>
      </c>
      <c r="L124" s="15" t="s">
        <v>662</v>
      </c>
      <c r="M124" s="36">
        <f>'6pf'!I535+'6pf'!I547+'6pf'!I556</f>
        <v>1270.9000000000001</v>
      </c>
      <c r="N124" s="15" t="str">
        <f t="shared" si="11"/>
        <v>+</v>
      </c>
    </row>
    <row r="125" spans="2:14" x14ac:dyDescent="0.25">
      <c r="B125" s="15" t="s">
        <v>663</v>
      </c>
      <c r="C125" s="15">
        <f>'6pf'!C364</f>
        <v>1341</v>
      </c>
      <c r="D125" s="15" t="s">
        <v>445</v>
      </c>
      <c r="E125" s="15" t="s">
        <v>664</v>
      </c>
      <c r="F125" s="15">
        <f>'6pf'!C537+'6pf'!C548+'6pf'!C557</f>
        <v>1341</v>
      </c>
      <c r="G125" s="15" t="str">
        <f t="shared" si="10"/>
        <v>+</v>
      </c>
      <c r="I125" s="15" t="s">
        <v>663</v>
      </c>
      <c r="J125" s="36">
        <f>'6pf'!I364</f>
        <v>25491.7</v>
      </c>
      <c r="K125" s="15" t="s">
        <v>445</v>
      </c>
      <c r="L125" s="15" t="s">
        <v>664</v>
      </c>
      <c r="M125" s="36">
        <f>'6pf'!I537+'6pf'!I548+'6pf'!I557</f>
        <v>25491.699999999997</v>
      </c>
      <c r="N125" s="15" t="str">
        <f t="shared" si="11"/>
        <v>+</v>
      </c>
    </row>
    <row r="126" spans="2:14" x14ac:dyDescent="0.25">
      <c r="B126" s="15" t="s">
        <v>665</v>
      </c>
      <c r="C126" s="15">
        <f>'6pf'!C367</f>
        <v>1512</v>
      </c>
      <c r="D126" s="15" t="s">
        <v>445</v>
      </c>
      <c r="E126" s="15" t="s">
        <v>666</v>
      </c>
      <c r="F126" s="15">
        <f>'6pf'!C539+'6pf'!C549+'6pf'!C558</f>
        <v>1512</v>
      </c>
      <c r="G126" s="15" t="str">
        <f t="shared" si="10"/>
        <v>+</v>
      </c>
      <c r="I126" s="15" t="s">
        <v>665</v>
      </c>
      <c r="J126" s="36">
        <f>'6pf'!I367</f>
        <v>22810.7</v>
      </c>
      <c r="K126" s="15" t="s">
        <v>445</v>
      </c>
      <c r="L126" s="15" t="s">
        <v>666</v>
      </c>
      <c r="M126" s="36">
        <f>'6pf'!I539+'6pf'!I549+'6pf'!I558</f>
        <v>22810.7</v>
      </c>
      <c r="N126" s="15" t="str">
        <f t="shared" si="11"/>
        <v>+</v>
      </c>
    </row>
    <row r="127" spans="2:14" x14ac:dyDescent="0.25">
      <c r="B127" s="15" t="s">
        <v>564</v>
      </c>
      <c r="C127" s="15">
        <f>'6pf'!C372</f>
        <v>649</v>
      </c>
      <c r="D127" s="15" t="s">
        <v>445</v>
      </c>
      <c r="E127" s="15" t="s">
        <v>667</v>
      </c>
      <c r="F127" s="15">
        <f>'6pf'!C565+'6pf'!C572</f>
        <v>649</v>
      </c>
      <c r="G127" s="15" t="str">
        <f t="shared" si="10"/>
        <v>+</v>
      </c>
      <c r="I127" s="15" t="s">
        <v>564</v>
      </c>
      <c r="J127" s="36">
        <f>'6pf'!I372</f>
        <v>11271.9</v>
      </c>
      <c r="K127" s="15" t="s">
        <v>445</v>
      </c>
      <c r="L127" s="15" t="s">
        <v>667</v>
      </c>
      <c r="M127" s="36">
        <f>'6pf'!I565+'6pf'!I572</f>
        <v>11271.9</v>
      </c>
      <c r="N127" s="15" t="str">
        <f t="shared" si="11"/>
        <v>+</v>
      </c>
    </row>
    <row r="128" spans="2:14" x14ac:dyDescent="0.25">
      <c r="B128" s="15" t="s">
        <v>668</v>
      </c>
      <c r="C128" s="15">
        <f>'6pf'!C373</f>
        <v>638</v>
      </c>
      <c r="D128" s="15" t="s">
        <v>445</v>
      </c>
      <c r="E128" s="15" t="s">
        <v>669</v>
      </c>
      <c r="F128" s="15">
        <f>'6pf'!C566+'6pf'!C573</f>
        <v>638</v>
      </c>
      <c r="G128" s="15" t="str">
        <f t="shared" si="10"/>
        <v>+</v>
      </c>
      <c r="I128" s="15" t="s">
        <v>668</v>
      </c>
      <c r="J128" s="36">
        <f>'6pf'!I373</f>
        <v>11160</v>
      </c>
      <c r="K128" s="15" t="s">
        <v>445</v>
      </c>
      <c r="L128" s="15" t="s">
        <v>669</v>
      </c>
      <c r="M128" s="36">
        <f>'6pf'!I566+'6pf'!I573</f>
        <v>11160</v>
      </c>
      <c r="N128" s="15" t="str">
        <f t="shared" si="11"/>
        <v>+</v>
      </c>
    </row>
    <row r="129" spans="1:14" x14ac:dyDescent="0.25">
      <c r="B129" s="15" t="s">
        <v>670</v>
      </c>
      <c r="C129" s="15">
        <f>'6pf'!C374+'6pf'!C375</f>
        <v>11</v>
      </c>
      <c r="D129" s="15" t="s">
        <v>445</v>
      </c>
      <c r="E129" s="15" t="s">
        <v>671</v>
      </c>
      <c r="F129" s="15">
        <f>'6pf'!C567+'6pf'!C574</f>
        <v>11</v>
      </c>
      <c r="G129" s="15" t="str">
        <f t="shared" si="10"/>
        <v>+</v>
      </c>
      <c r="I129" s="15" t="s">
        <v>670</v>
      </c>
      <c r="J129" s="36">
        <f>'6pf'!I374+'6pf'!I375</f>
        <v>111.9</v>
      </c>
      <c r="K129" s="15" t="s">
        <v>445</v>
      </c>
      <c r="L129" s="15" t="s">
        <v>671</v>
      </c>
      <c r="M129" s="36">
        <f>'6pf'!I567+'6pf'!I574</f>
        <v>111.9</v>
      </c>
      <c r="N129" s="15" t="str">
        <f t="shared" si="11"/>
        <v>+</v>
      </c>
    </row>
    <row r="134" spans="1:14" ht="13" x14ac:dyDescent="0.25">
      <c r="B134" s="76" t="s">
        <v>672</v>
      </c>
      <c r="C134" s="76"/>
    </row>
    <row r="135" spans="1:14" x14ac:dyDescent="0.25">
      <c r="A135" s="77"/>
      <c r="D135" s="15" t="s">
        <v>442</v>
      </c>
      <c r="G135" s="15" t="s">
        <v>443</v>
      </c>
    </row>
    <row r="136" spans="1:14" x14ac:dyDescent="0.25">
      <c r="A136" s="77"/>
      <c r="B136" s="15" t="s">
        <v>673</v>
      </c>
      <c r="C136" s="36">
        <f>'6pf'!D26</f>
        <v>5110.3</v>
      </c>
      <c r="D136" s="15" t="s">
        <v>674</v>
      </c>
      <c r="E136" s="15" t="s">
        <v>675</v>
      </c>
      <c r="F136" s="36">
        <f>'6pf'!E26</f>
        <v>4890.3999999999996</v>
      </c>
      <c r="G136" s="15" t="str">
        <f t="shared" ref="G136:G145" si="12">IF(C136&gt;=F136,"+","-")</f>
        <v>+</v>
      </c>
    </row>
    <row r="137" spans="1:14" x14ac:dyDescent="0.25">
      <c r="A137" s="77"/>
      <c r="B137" s="15" t="s">
        <v>676</v>
      </c>
      <c r="C137" s="36">
        <f>'6pf'!F26</f>
        <v>5115.8999999999996</v>
      </c>
      <c r="D137" s="15" t="s">
        <v>674</v>
      </c>
      <c r="E137" s="15" t="s">
        <v>673</v>
      </c>
      <c r="F137" s="36">
        <f>'6pf'!D26</f>
        <v>5110.3</v>
      </c>
      <c r="G137" s="15" t="str">
        <f t="shared" si="12"/>
        <v>+</v>
      </c>
    </row>
    <row r="138" spans="1:14" x14ac:dyDescent="0.25">
      <c r="A138" s="77"/>
      <c r="B138" s="15" t="s">
        <v>677</v>
      </c>
      <c r="C138" s="36">
        <f>'6pf'!G26</f>
        <v>5115.8999999999996</v>
      </c>
      <c r="D138" s="15" t="s">
        <v>674</v>
      </c>
      <c r="E138" s="15" t="s">
        <v>676</v>
      </c>
      <c r="F138" s="36">
        <f>'6pf'!F26</f>
        <v>5115.8999999999996</v>
      </c>
      <c r="G138" s="15" t="str">
        <f t="shared" si="12"/>
        <v>+</v>
      </c>
    </row>
    <row r="139" spans="1:14" x14ac:dyDescent="0.25">
      <c r="A139" s="77"/>
      <c r="B139" s="15" t="s">
        <v>678</v>
      </c>
      <c r="C139" s="36">
        <f>'6pf'!H26</f>
        <v>5464.6</v>
      </c>
      <c r="D139" s="15" t="s">
        <v>674</v>
      </c>
      <c r="E139" s="15" t="s">
        <v>677</v>
      </c>
      <c r="F139" s="36">
        <f>'6pf'!G26</f>
        <v>5115.8999999999996</v>
      </c>
      <c r="G139" s="15" t="str">
        <f t="shared" si="12"/>
        <v>+</v>
      </c>
    </row>
    <row r="140" spans="1:14" x14ac:dyDescent="0.25">
      <c r="A140" s="77"/>
      <c r="B140" s="15" t="s">
        <v>679</v>
      </c>
      <c r="C140" s="36">
        <f>'6pf'!I26</f>
        <v>5553.5</v>
      </c>
      <c r="D140" s="15" t="s">
        <v>674</v>
      </c>
      <c r="E140" s="15" t="s">
        <v>678</v>
      </c>
      <c r="F140" s="36">
        <f>'6pf'!H26</f>
        <v>5464.6</v>
      </c>
      <c r="G140" s="15" t="str">
        <f t="shared" si="12"/>
        <v>+</v>
      </c>
    </row>
    <row r="141" spans="1:14" x14ac:dyDescent="0.25">
      <c r="A141" s="77"/>
      <c r="B141" s="15" t="s">
        <v>680</v>
      </c>
      <c r="C141" s="36">
        <f>'6pf'!J26</f>
        <v>5390.61</v>
      </c>
      <c r="D141" s="15" t="s">
        <v>674</v>
      </c>
      <c r="E141" s="15" t="s">
        <v>681</v>
      </c>
      <c r="F141" s="36">
        <f>'6pf'!K26</f>
        <v>5158.6499999999996</v>
      </c>
      <c r="G141" s="15" t="str">
        <f t="shared" si="12"/>
        <v>+</v>
      </c>
    </row>
    <row r="142" spans="1:14" x14ac:dyDescent="0.25">
      <c r="A142" s="77"/>
      <c r="B142" s="15" t="s">
        <v>682</v>
      </c>
      <c r="C142" s="36">
        <f>'6pf'!L26</f>
        <v>5396.52</v>
      </c>
      <c r="D142" s="15" t="s">
        <v>674</v>
      </c>
      <c r="E142" s="15" t="s">
        <v>680</v>
      </c>
      <c r="F142" s="36">
        <f>'6pf'!J26</f>
        <v>5390.61</v>
      </c>
      <c r="G142" s="15" t="str">
        <f t="shared" si="12"/>
        <v>+</v>
      </c>
    </row>
    <row r="143" spans="1:14" x14ac:dyDescent="0.25">
      <c r="A143" s="77"/>
      <c r="B143" s="15" t="s">
        <v>683</v>
      </c>
      <c r="C143" s="36">
        <f>'6pf'!M26</f>
        <v>5396.52</v>
      </c>
      <c r="D143" s="15" t="s">
        <v>674</v>
      </c>
      <c r="E143" s="15" t="s">
        <v>682</v>
      </c>
      <c r="F143" s="36">
        <f>'6pf'!L26</f>
        <v>5396.52</v>
      </c>
      <c r="G143" s="15" t="str">
        <f t="shared" si="12"/>
        <v>+</v>
      </c>
    </row>
    <row r="144" spans="1:14" x14ac:dyDescent="0.25">
      <c r="A144" s="77"/>
      <c r="B144" s="15" t="s">
        <v>684</v>
      </c>
      <c r="C144" s="36">
        <f>'6pf'!N26</f>
        <v>5764.35</v>
      </c>
      <c r="D144" s="15" t="s">
        <v>674</v>
      </c>
      <c r="E144" s="15" t="s">
        <v>683</v>
      </c>
      <c r="F144" s="36">
        <f>'6pf'!M26</f>
        <v>5396.52</v>
      </c>
      <c r="G144" s="15" t="str">
        <f t="shared" si="12"/>
        <v>+</v>
      </c>
    </row>
    <row r="145" spans="2:7" x14ac:dyDescent="0.25">
      <c r="B145" s="15" t="s">
        <v>685</v>
      </c>
      <c r="C145" s="36">
        <f>'6pf'!O26</f>
        <v>5858.12</v>
      </c>
      <c r="D145" s="15" t="s">
        <v>674</v>
      </c>
      <c r="E145" s="15" t="s">
        <v>684</v>
      </c>
      <c r="F145" s="36">
        <f>'6pf'!N26</f>
        <v>5764.35</v>
      </c>
      <c r="G145" s="15" t="str">
        <f t="shared" si="12"/>
        <v>+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Normal="100" workbookViewId="0"/>
  </sheetViews>
  <sheetFormatPr defaultColWidth="11.54296875" defaultRowHeight="12.5" x14ac:dyDescent="0.25"/>
  <cols>
    <col min="5" max="5" width="57.453125" style="15" customWidth="1"/>
    <col min="6" max="6" width="9.36328125" style="15" customWidth="1"/>
    <col min="7" max="8" width="8.08984375" style="15" customWidth="1"/>
    <col min="12" max="12" width="58.6328125" style="15" customWidth="1"/>
  </cols>
  <sheetData>
    <row r="1" spans="2:14" x14ac:dyDescent="0.25">
      <c r="B1" s="15" t="s">
        <v>438</v>
      </c>
      <c r="I1" s="15" t="s">
        <v>438</v>
      </c>
    </row>
    <row r="2" spans="2:14" x14ac:dyDescent="0.25">
      <c r="B2" s="15" t="s">
        <v>439</v>
      </c>
      <c r="I2" s="15" t="s">
        <v>440</v>
      </c>
      <c r="J2" s="15" t="s">
        <v>441</v>
      </c>
    </row>
    <row r="3" spans="2:14" x14ac:dyDescent="0.25">
      <c r="D3" s="15" t="s">
        <v>442</v>
      </c>
      <c r="G3" s="15" t="s">
        <v>443</v>
      </c>
      <c r="K3" s="15" t="s">
        <v>442</v>
      </c>
      <c r="N3" s="15" t="s">
        <v>443</v>
      </c>
    </row>
    <row r="4" spans="2:14" x14ac:dyDescent="0.25">
      <c r="B4" s="15" t="s">
        <v>444</v>
      </c>
      <c r="C4" s="15">
        <f>'6pf'!P6</f>
        <v>8941</v>
      </c>
      <c r="D4" s="15" t="s">
        <v>445</v>
      </c>
      <c r="E4" s="15" t="s">
        <v>446</v>
      </c>
      <c r="F4" s="15">
        <f>'6pf'!P11+'6pf'!P190+'6pf'!P220+'6pf'!P262+'6pf'!P272+'6pf'!P281+'6pf'!P283+'6pf'!P285+'6pf'!P294+'6pf'!P303+'6pf'!P313+'6pf'!P322+'6pf'!P332+'6pf'!P341+'6pf'!P346+'6pf'!P348+'6pf'!P358</f>
        <v>8941</v>
      </c>
      <c r="G4" s="15" t="str">
        <f t="shared" ref="G4:G35" si="0">IF(C4=F4,"+","-")</f>
        <v>+</v>
      </c>
      <c r="I4" s="15" t="s">
        <v>444</v>
      </c>
      <c r="J4" s="36">
        <f>'6pf'!Q6</f>
        <v>55320.7</v>
      </c>
      <c r="K4" s="15" t="s">
        <v>445</v>
      </c>
      <c r="L4" s="15" t="s">
        <v>446</v>
      </c>
      <c r="M4" s="36">
        <f>'6pf'!Q11+'6pf'!Q190+'6pf'!Q220+'6pf'!Q262+'6pf'!Q272+'6pf'!Q281+'6pf'!Q283+'6pf'!Q285+'6pf'!Q294+'6pf'!Q303+'6pf'!Q313+'6pf'!Q322+'6pf'!Q332+'6pf'!Q341+'6pf'!Q346+'6pf'!Q348+'6pf'!Q358</f>
        <v>55320.700000000004</v>
      </c>
      <c r="N4" s="15" t="str">
        <f t="shared" ref="N4:N35" si="1">IF(J4=M4,"+","-")</f>
        <v>+</v>
      </c>
    </row>
    <row r="5" spans="2:14" x14ac:dyDescent="0.25">
      <c r="B5" s="15" t="s">
        <v>447</v>
      </c>
      <c r="C5" s="15">
        <f>'6pf'!P9</f>
        <v>2118</v>
      </c>
      <c r="D5" s="15" t="s">
        <v>445</v>
      </c>
      <c r="E5" s="74" t="s">
        <v>448</v>
      </c>
      <c r="F5" s="15">
        <f>'6pf'!P70+'6pf'!P131+'6pf'!P151+'6pf'!P174+'6pf'!P196+'6pf'!P201+'6pf'!P218+'6pf'!P242+'6pf'!P258+'6pf'!P377</f>
        <v>2118</v>
      </c>
      <c r="G5" s="15" t="str">
        <f t="shared" si="0"/>
        <v>+</v>
      </c>
      <c r="I5" s="15" t="s">
        <v>447</v>
      </c>
      <c r="J5" s="36">
        <f>'6pf'!Q9</f>
        <v>12076.3</v>
      </c>
      <c r="K5" s="15" t="s">
        <v>445</v>
      </c>
      <c r="L5" s="74" t="s">
        <v>448</v>
      </c>
      <c r="M5" s="36">
        <f>'6pf'!Q70+'6pf'!Q131+'6pf'!Q151+'6pf'!Q174+'6pf'!Q196+'6pf'!Q201+'6pf'!Q218+'6pf'!Q242+'6pf'!Q258+'6pf'!Q377</f>
        <v>12076.300000000001</v>
      </c>
      <c r="N5" s="15" t="str">
        <f t="shared" si="1"/>
        <v>+</v>
      </c>
    </row>
    <row r="6" spans="2:14" ht="13" x14ac:dyDescent="0.25">
      <c r="B6" s="15" t="s">
        <v>449</v>
      </c>
      <c r="C6" s="15">
        <f>'6pf'!P11</f>
        <v>8931</v>
      </c>
      <c r="D6" s="15" t="s">
        <v>445</v>
      </c>
      <c r="E6" s="75" t="s">
        <v>450</v>
      </c>
      <c r="F6" s="15">
        <f>'6pf'!P12+'6pf'!P118+'6pf'!P144+'6pf'!P158</f>
        <v>8931</v>
      </c>
      <c r="G6" s="15" t="str">
        <f t="shared" si="0"/>
        <v>+</v>
      </c>
      <c r="I6" s="15" t="s">
        <v>449</v>
      </c>
      <c r="J6" s="36">
        <f>'6pf'!Q11</f>
        <v>54967.9</v>
      </c>
      <c r="K6" s="15" t="s">
        <v>445</v>
      </c>
      <c r="L6" s="75" t="s">
        <v>450</v>
      </c>
      <c r="M6" s="36">
        <f>'6pf'!Q12+'6pf'!Q118+'6pf'!Q144+'6pf'!Q158</f>
        <v>54967.899999999994</v>
      </c>
      <c r="N6" s="15" t="str">
        <f t="shared" si="1"/>
        <v>+</v>
      </c>
    </row>
    <row r="7" spans="2:14" x14ac:dyDescent="0.25">
      <c r="B7" s="15" t="s">
        <v>451</v>
      </c>
      <c r="C7" s="15">
        <f>'6pf'!P12</f>
        <v>6046</v>
      </c>
      <c r="D7" s="15" t="s">
        <v>445</v>
      </c>
      <c r="E7" s="74" t="s">
        <v>452</v>
      </c>
      <c r="F7" s="15">
        <f>SUM('6pf'!P13:P18)</f>
        <v>6046</v>
      </c>
      <c r="G7" s="15" t="str">
        <f t="shared" si="0"/>
        <v>+</v>
      </c>
      <c r="I7" s="15" t="s">
        <v>451</v>
      </c>
      <c r="J7" s="36">
        <f>'6pf'!Q12</f>
        <v>40565.199999999997</v>
      </c>
      <c r="K7" s="15" t="s">
        <v>445</v>
      </c>
      <c r="L7" s="74" t="s">
        <v>452</v>
      </c>
      <c r="M7" s="36">
        <f>SUM('6pf'!Q13:Q18)</f>
        <v>40565.199999999997</v>
      </c>
      <c r="N7" s="15" t="str">
        <f t="shared" si="1"/>
        <v>+</v>
      </c>
    </row>
    <row r="8" spans="2:14" x14ac:dyDescent="0.25">
      <c r="B8" s="15" t="s">
        <v>451</v>
      </c>
      <c r="C8" s="15">
        <f>'6pf'!P12</f>
        <v>6046</v>
      </c>
      <c r="D8" s="15" t="s">
        <v>445</v>
      </c>
      <c r="E8" s="15" t="s">
        <v>453</v>
      </c>
      <c r="F8" s="15">
        <f>SUM('6pf'!P71:P80)</f>
        <v>6046</v>
      </c>
      <c r="G8" s="15" t="str">
        <f t="shared" si="0"/>
        <v>+</v>
      </c>
      <c r="I8" s="15" t="s">
        <v>451</v>
      </c>
      <c r="J8" s="36">
        <f>'6pf'!Q12</f>
        <v>40565.199999999997</v>
      </c>
      <c r="K8" s="15" t="s">
        <v>445</v>
      </c>
      <c r="L8" s="15" t="s">
        <v>453</v>
      </c>
      <c r="M8" s="36">
        <f>SUM('6pf'!Q71:Q80)</f>
        <v>40565.200000000004</v>
      </c>
      <c r="N8" s="15" t="str">
        <f t="shared" si="1"/>
        <v>+</v>
      </c>
    </row>
    <row r="9" spans="2:14" x14ac:dyDescent="0.25">
      <c r="B9" s="15" t="s">
        <v>454</v>
      </c>
      <c r="C9" s="15">
        <f>'6pf'!P24</f>
        <v>1486</v>
      </c>
      <c r="D9" s="15" t="s">
        <v>445</v>
      </c>
      <c r="E9" s="15" t="s">
        <v>455</v>
      </c>
      <c r="F9" s="15">
        <f>'6pf'!P25+'6pf'!P32+'6pf'!P36+'6pf'!P40+'6pf'!P41+'6pf'!P42+'6pf'!P43+'6pf'!P44+'6pf'!P45+'6pf'!P46+'6pf'!P50+'6pf'!P57+'6pf'!P61+'6pf'!P64+'6pf'!P67</f>
        <v>1486</v>
      </c>
      <c r="G9" s="15" t="str">
        <f t="shared" si="0"/>
        <v>+</v>
      </c>
      <c r="I9" s="15" t="s">
        <v>454</v>
      </c>
      <c r="J9" s="36">
        <f>'6pf'!Q24</f>
        <v>16792</v>
      </c>
      <c r="K9" s="15" t="s">
        <v>445</v>
      </c>
      <c r="L9" s="15" t="s">
        <v>455</v>
      </c>
      <c r="M9" s="36">
        <f>'6pf'!Q25+'6pf'!Q32+'6pf'!Q36+'6pf'!Q40+'6pf'!Q41+'6pf'!Q42+'6pf'!Q43+'6pf'!Q44+'6pf'!Q45+'6pf'!Q46+'6pf'!Q50+'6pf'!Q57+'6pf'!Q61+'6pf'!Q64+'6pf'!Q67</f>
        <v>16792</v>
      </c>
      <c r="N9" s="15" t="str">
        <f t="shared" si="1"/>
        <v>+</v>
      </c>
    </row>
    <row r="10" spans="2:14" x14ac:dyDescent="0.25">
      <c r="B10" s="15" t="s">
        <v>456</v>
      </c>
      <c r="C10" s="15">
        <f>'6pf'!P81</f>
        <v>4314</v>
      </c>
      <c r="D10" s="15" t="s">
        <v>445</v>
      </c>
      <c r="E10" s="15" t="s">
        <v>457</v>
      </c>
      <c r="F10" s="15">
        <f>SUM('6pf'!P82:P97)</f>
        <v>4314</v>
      </c>
      <c r="G10" s="15" t="str">
        <f t="shared" si="0"/>
        <v>+</v>
      </c>
      <c r="I10" s="15" t="s">
        <v>456</v>
      </c>
      <c r="J10" s="36">
        <f>'6pf'!Q81</f>
        <v>33794.300000000003</v>
      </c>
      <c r="K10" s="15" t="s">
        <v>445</v>
      </c>
      <c r="L10" s="15" t="s">
        <v>457</v>
      </c>
      <c r="M10" s="36">
        <f>SUM('6pf'!Q82:Q97)</f>
        <v>33794.300000000003</v>
      </c>
      <c r="N10" s="15" t="str">
        <f t="shared" si="1"/>
        <v>+</v>
      </c>
    </row>
    <row r="11" spans="2:14" x14ac:dyDescent="0.25">
      <c r="B11" s="15" t="s">
        <v>458</v>
      </c>
      <c r="C11" s="15">
        <f>'6pf'!P98</f>
        <v>0</v>
      </c>
      <c r="D11" s="15" t="s">
        <v>445</v>
      </c>
      <c r="E11" s="15" t="s">
        <v>458</v>
      </c>
      <c r="F11" s="15">
        <f>'6pf'!P98</f>
        <v>0</v>
      </c>
      <c r="G11" s="15" t="str">
        <f t="shared" si="0"/>
        <v>+</v>
      </c>
      <c r="I11" s="15" t="s">
        <v>458</v>
      </c>
      <c r="J11" s="36">
        <f>'6pf'!Q98</f>
        <v>0</v>
      </c>
      <c r="K11" s="15" t="s">
        <v>445</v>
      </c>
      <c r="L11" s="15" t="s">
        <v>458</v>
      </c>
      <c r="M11" s="36">
        <f>'6pf'!Q98</f>
        <v>0</v>
      </c>
      <c r="N11" s="15" t="str">
        <f t="shared" si="1"/>
        <v>+</v>
      </c>
    </row>
    <row r="12" spans="2:14" x14ac:dyDescent="0.25">
      <c r="B12" s="15" t="s">
        <v>459</v>
      </c>
      <c r="C12" s="15">
        <f>'6pf'!P105</f>
        <v>0</v>
      </c>
      <c r="D12" s="15" t="s">
        <v>445</v>
      </c>
      <c r="E12" s="15" t="s">
        <v>460</v>
      </c>
      <c r="F12" s="15">
        <f>'6pf'!P106+'6pf'!P107+'6pf'!P108+'6pf'!P109</f>
        <v>0</v>
      </c>
      <c r="G12" s="15" t="str">
        <f t="shared" si="0"/>
        <v>+</v>
      </c>
      <c r="I12" s="15" t="s">
        <v>459</v>
      </c>
      <c r="J12" s="36">
        <f>'6pf'!Q105</f>
        <v>0</v>
      </c>
      <c r="K12" s="15" t="s">
        <v>445</v>
      </c>
      <c r="L12" s="15" t="s">
        <v>460</v>
      </c>
      <c r="M12" s="36">
        <f>'6pf'!Q106+'6pf'!Q107+'6pf'!Q108+'6pf'!Q109</f>
        <v>0</v>
      </c>
      <c r="N12" s="15" t="str">
        <f t="shared" si="1"/>
        <v>+</v>
      </c>
    </row>
    <row r="13" spans="2:14" x14ac:dyDescent="0.25">
      <c r="B13" s="15" t="s">
        <v>461</v>
      </c>
      <c r="C13" s="15">
        <f>'6pf'!P110</f>
        <v>0</v>
      </c>
      <c r="D13" s="15" t="s">
        <v>445</v>
      </c>
      <c r="E13" s="15" t="s">
        <v>462</v>
      </c>
      <c r="F13" s="15">
        <f>'6pf'!P111+'6pf'!P112+'6pf'!P113</f>
        <v>0</v>
      </c>
      <c r="G13" s="15" t="str">
        <f t="shared" si="0"/>
        <v>+</v>
      </c>
      <c r="I13" s="15" t="s">
        <v>461</v>
      </c>
      <c r="J13" s="36">
        <f>'6pf'!Q110</f>
        <v>0</v>
      </c>
      <c r="K13" s="15" t="s">
        <v>445</v>
      </c>
      <c r="L13" s="15" t="s">
        <v>462</v>
      </c>
      <c r="M13" s="36">
        <f>'6pf'!Q111+'6pf'!Q112+'6pf'!Q113</f>
        <v>0</v>
      </c>
      <c r="N13" s="15" t="str">
        <f t="shared" si="1"/>
        <v>+</v>
      </c>
    </row>
    <row r="14" spans="2:14" x14ac:dyDescent="0.25">
      <c r="B14" s="15" t="s">
        <v>463</v>
      </c>
      <c r="C14" s="15">
        <f>'6pf'!P114</f>
        <v>44</v>
      </c>
      <c r="D14" s="15" t="s">
        <v>445</v>
      </c>
      <c r="E14" s="15" t="s">
        <v>464</v>
      </c>
      <c r="F14" s="15">
        <f>'6pf'!P115+'6pf'!P116+'6pf'!P117</f>
        <v>44</v>
      </c>
      <c r="G14" s="15" t="str">
        <f t="shared" si="0"/>
        <v>+</v>
      </c>
      <c r="I14" s="15" t="s">
        <v>463</v>
      </c>
      <c r="J14" s="36">
        <f>'6pf'!Q114</f>
        <v>607.79999999999995</v>
      </c>
      <c r="K14" s="15" t="s">
        <v>445</v>
      </c>
      <c r="L14" s="15" t="s">
        <v>464</v>
      </c>
      <c r="M14" s="36">
        <f>'6pf'!Q115+'6pf'!Q116+'6pf'!Q117</f>
        <v>607.79999999999995</v>
      </c>
      <c r="N14" s="15" t="str">
        <f t="shared" si="1"/>
        <v>+</v>
      </c>
    </row>
    <row r="15" spans="2:14" x14ac:dyDescent="0.25">
      <c r="B15" s="15" t="s">
        <v>465</v>
      </c>
      <c r="C15" s="15">
        <f>'6pf'!P118</f>
        <v>2253</v>
      </c>
      <c r="D15" s="15" t="s">
        <v>445</v>
      </c>
      <c r="E15" s="15" t="s">
        <v>466</v>
      </c>
      <c r="F15" s="15">
        <f>'6pf'!P119+'6pf'!P120+'6pf'!P121</f>
        <v>2253</v>
      </c>
      <c r="G15" s="15" t="str">
        <f t="shared" si="0"/>
        <v>+</v>
      </c>
      <c r="I15" s="15" t="s">
        <v>465</v>
      </c>
      <c r="J15" s="36">
        <f>'6pf'!Q118</f>
        <v>11045.2</v>
      </c>
      <c r="K15" s="15" t="s">
        <v>445</v>
      </c>
      <c r="L15" s="15" t="s">
        <v>466</v>
      </c>
      <c r="M15" s="36">
        <f>'6pf'!Q119+'6pf'!Q120+'6pf'!Q121</f>
        <v>11045.2</v>
      </c>
      <c r="N15" s="15" t="str">
        <f t="shared" si="1"/>
        <v>+</v>
      </c>
    </row>
    <row r="16" spans="2:14" x14ac:dyDescent="0.25">
      <c r="B16" s="15" t="s">
        <v>465</v>
      </c>
      <c r="C16" s="15">
        <f>'6pf'!P118</f>
        <v>2253</v>
      </c>
      <c r="D16" s="15" t="s">
        <v>445</v>
      </c>
      <c r="E16" s="15" t="s">
        <v>467</v>
      </c>
      <c r="F16" s="15">
        <f>'6pf'!P133+'6pf'!P135+'6pf'!P139</f>
        <v>2253</v>
      </c>
      <c r="G16" s="15" t="str">
        <f t="shared" si="0"/>
        <v>+</v>
      </c>
      <c r="I16" s="15" t="s">
        <v>465</v>
      </c>
      <c r="J16" s="36">
        <f>'6pf'!Q118</f>
        <v>11045.2</v>
      </c>
      <c r="K16" s="15" t="s">
        <v>445</v>
      </c>
      <c r="L16" s="15" t="s">
        <v>467</v>
      </c>
      <c r="M16" s="36">
        <f>'6pf'!Q133+'6pf'!Q135+'6pf'!Q139</f>
        <v>11045.2</v>
      </c>
      <c r="N16" s="15" t="str">
        <f t="shared" si="1"/>
        <v>+</v>
      </c>
    </row>
    <row r="17" spans="2:14" x14ac:dyDescent="0.25">
      <c r="B17" s="15" t="s">
        <v>468</v>
      </c>
      <c r="C17" s="15">
        <f>'6pf'!P122</f>
        <v>213</v>
      </c>
      <c r="D17" s="15" t="s">
        <v>445</v>
      </c>
      <c r="E17" s="15" t="s">
        <v>469</v>
      </c>
      <c r="F17" s="15">
        <f>'6pf'!P123+'6pf'!P124+'6pf'!P125</f>
        <v>213</v>
      </c>
      <c r="G17" s="15" t="str">
        <f t="shared" si="0"/>
        <v>+</v>
      </c>
      <c r="I17" s="15" t="s">
        <v>468</v>
      </c>
      <c r="J17" s="36">
        <f>'6pf'!Q122</f>
        <v>445.8</v>
      </c>
      <c r="K17" s="15" t="s">
        <v>445</v>
      </c>
      <c r="L17" s="15" t="s">
        <v>469</v>
      </c>
      <c r="M17" s="36">
        <f>'6pf'!Q123+'6pf'!Q124+'6pf'!Q125</f>
        <v>445.8</v>
      </c>
      <c r="N17" s="15" t="str">
        <f t="shared" si="1"/>
        <v>+</v>
      </c>
    </row>
    <row r="18" spans="2:14" x14ac:dyDescent="0.25">
      <c r="B18" s="15" t="s">
        <v>470</v>
      </c>
      <c r="C18" s="15">
        <f>'6pf'!P126</f>
        <v>0</v>
      </c>
      <c r="D18" s="15" t="s">
        <v>445</v>
      </c>
      <c r="E18" s="15" t="s">
        <v>471</v>
      </c>
      <c r="F18" s="15">
        <f>'6pf'!P127+'6pf'!P128+'6pf'!P129</f>
        <v>0</v>
      </c>
      <c r="G18" s="15" t="str">
        <f t="shared" si="0"/>
        <v>+</v>
      </c>
      <c r="I18" s="15" t="s">
        <v>470</v>
      </c>
      <c r="J18" s="36">
        <f>'6pf'!Q126</f>
        <v>0</v>
      </c>
      <c r="K18" s="15" t="s">
        <v>445</v>
      </c>
      <c r="L18" s="15" t="s">
        <v>471</v>
      </c>
      <c r="M18" s="36">
        <f>'6pf'!Q127+'6pf'!Q128+'6pf'!Q129</f>
        <v>0</v>
      </c>
      <c r="N18" s="15" t="str">
        <f t="shared" si="1"/>
        <v>+</v>
      </c>
    </row>
    <row r="19" spans="2:14" x14ac:dyDescent="0.25">
      <c r="B19" s="15" t="s">
        <v>472</v>
      </c>
      <c r="C19" s="15">
        <f>'6pf'!P135</f>
        <v>40</v>
      </c>
      <c r="D19" s="15" t="s">
        <v>445</v>
      </c>
      <c r="E19" s="15" t="s">
        <v>473</v>
      </c>
      <c r="F19" s="15">
        <f>'6pf'!P136+'6pf'!P137+'6pf'!P138</f>
        <v>40</v>
      </c>
      <c r="G19" s="15" t="str">
        <f t="shared" si="0"/>
        <v>+</v>
      </c>
      <c r="I19" s="15" t="s">
        <v>472</v>
      </c>
      <c r="J19" s="36">
        <f>'6pf'!Q135</f>
        <v>437.1</v>
      </c>
      <c r="K19" s="15" t="s">
        <v>445</v>
      </c>
      <c r="L19" s="15" t="s">
        <v>473</v>
      </c>
      <c r="M19" s="36">
        <f>'6pf'!Q136+'6pf'!Q137+'6pf'!Q138</f>
        <v>437.1</v>
      </c>
      <c r="N19" s="15" t="str">
        <f t="shared" si="1"/>
        <v>+</v>
      </c>
    </row>
    <row r="20" spans="2:14" x14ac:dyDescent="0.25">
      <c r="B20" s="15" t="s">
        <v>474</v>
      </c>
      <c r="C20" s="15">
        <f>'6pf'!P144</f>
        <v>479</v>
      </c>
      <c r="D20" s="15" t="s">
        <v>445</v>
      </c>
      <c r="E20" s="15" t="s">
        <v>475</v>
      </c>
      <c r="F20" s="15">
        <f>'6pf'!P145+'6pf'!P146+'6pf'!P147</f>
        <v>479</v>
      </c>
      <c r="G20" s="15" t="str">
        <f t="shared" si="0"/>
        <v>+</v>
      </c>
      <c r="I20" s="15" t="s">
        <v>474</v>
      </c>
      <c r="J20" s="36">
        <f>'6pf'!Q144</f>
        <v>2236.8000000000002</v>
      </c>
      <c r="K20" s="15" t="s">
        <v>445</v>
      </c>
      <c r="L20" s="15" t="s">
        <v>475</v>
      </c>
      <c r="M20" s="36">
        <f>'6pf'!Q145+'6pf'!Q146+'6pf'!Q147</f>
        <v>2236.8000000000002</v>
      </c>
      <c r="N20" s="15" t="str">
        <f t="shared" si="1"/>
        <v>+</v>
      </c>
    </row>
    <row r="21" spans="2:14" x14ac:dyDescent="0.25">
      <c r="B21" s="15" t="s">
        <v>476</v>
      </c>
      <c r="C21" s="15">
        <f>'6pf'!P152</f>
        <v>36</v>
      </c>
      <c r="D21" s="15" t="s">
        <v>445</v>
      </c>
      <c r="E21" s="15" t="s">
        <v>477</v>
      </c>
      <c r="F21" s="15">
        <f>'6pf'!P153+'6pf'!P154+'6pf'!P155</f>
        <v>36</v>
      </c>
      <c r="G21" s="15" t="str">
        <f t="shared" si="0"/>
        <v>+</v>
      </c>
      <c r="I21" s="15" t="s">
        <v>476</v>
      </c>
      <c r="J21" s="36">
        <f>'6pf'!Q152</f>
        <v>206.2</v>
      </c>
      <c r="K21" s="15" t="s">
        <v>445</v>
      </c>
      <c r="L21" s="15" t="s">
        <v>477</v>
      </c>
      <c r="M21" s="36">
        <f>'6pf'!Q153+'6pf'!Q154+'6pf'!Q155</f>
        <v>206.2</v>
      </c>
      <c r="N21" s="15" t="str">
        <f t="shared" si="1"/>
        <v>+</v>
      </c>
    </row>
    <row r="22" spans="2:14" x14ac:dyDescent="0.25">
      <c r="B22" s="15" t="s">
        <v>476</v>
      </c>
      <c r="C22" s="15">
        <f>'6pf'!P152</f>
        <v>36</v>
      </c>
      <c r="D22" s="15" t="s">
        <v>445</v>
      </c>
      <c r="E22" s="15" t="s">
        <v>478</v>
      </c>
      <c r="F22" s="15">
        <f>'6pf'!P156+'6pf'!P157</f>
        <v>36</v>
      </c>
      <c r="G22" s="15" t="str">
        <f t="shared" si="0"/>
        <v>+</v>
      </c>
      <c r="I22" s="15" t="s">
        <v>476</v>
      </c>
      <c r="J22" s="36">
        <f>'6pf'!Q152</f>
        <v>206.2</v>
      </c>
      <c r="K22" s="15" t="s">
        <v>445</v>
      </c>
      <c r="L22" s="15" t="s">
        <v>478</v>
      </c>
      <c r="M22" s="36">
        <f>'6pf'!Q156+'6pf'!Q157</f>
        <v>206.2</v>
      </c>
      <c r="N22" s="15" t="str">
        <f t="shared" si="1"/>
        <v>+</v>
      </c>
    </row>
    <row r="23" spans="2:14" x14ac:dyDescent="0.25">
      <c r="B23" s="15" t="s">
        <v>479</v>
      </c>
      <c r="C23" s="15">
        <f>'6pf'!P158</f>
        <v>153</v>
      </c>
      <c r="D23" s="15" t="s">
        <v>445</v>
      </c>
      <c r="E23" s="15" t="s">
        <v>480</v>
      </c>
      <c r="F23" s="15">
        <f>'6pf'!P159+'6pf'!P163+'6pf'!P164+'6pf'!P165+'6pf'!P166+'6pf'!P167+'6pf'!P168+'6pf'!P169+'6pf'!P170+'6pf'!P171+'6pf'!P172+'6pf'!P173</f>
        <v>153</v>
      </c>
      <c r="G23" s="15" t="str">
        <f t="shared" si="0"/>
        <v>+</v>
      </c>
      <c r="I23" s="15" t="s">
        <v>479</v>
      </c>
      <c r="J23" s="36">
        <f>'6pf'!Q158</f>
        <v>1120.7</v>
      </c>
      <c r="K23" s="15" t="s">
        <v>445</v>
      </c>
      <c r="L23" s="15" t="s">
        <v>480</v>
      </c>
      <c r="M23" s="36">
        <f>'6pf'!Q159+'6pf'!Q163+'6pf'!Q164+'6pf'!Q165+'6pf'!Q166+'6pf'!Q167+'6pf'!Q168+'6pf'!Q169+'6pf'!Q170+'6pf'!Q171+'6pf'!Q172+'6pf'!Q173</f>
        <v>1120.7</v>
      </c>
      <c r="N23" s="15" t="str">
        <f t="shared" si="1"/>
        <v>+</v>
      </c>
    </row>
    <row r="24" spans="2:14" x14ac:dyDescent="0.25">
      <c r="B24" s="15" t="s">
        <v>481</v>
      </c>
      <c r="C24" s="15">
        <f>'6pf'!P159</f>
        <v>0</v>
      </c>
      <c r="D24" s="15" t="s">
        <v>445</v>
      </c>
      <c r="E24" s="15" t="s">
        <v>482</v>
      </c>
      <c r="F24" s="15">
        <f>'6pf'!P160+'6pf'!P161+'6pf'!P162</f>
        <v>0</v>
      </c>
      <c r="G24" s="15" t="str">
        <f t="shared" si="0"/>
        <v>+</v>
      </c>
      <c r="I24" s="15" t="s">
        <v>481</v>
      </c>
      <c r="J24" s="36">
        <f>'6pf'!Q159</f>
        <v>0</v>
      </c>
      <c r="K24" s="15" t="s">
        <v>445</v>
      </c>
      <c r="L24" s="15" t="s">
        <v>482</v>
      </c>
      <c r="M24" s="36">
        <f>'6pf'!Q160+'6pf'!Q161+'6pf'!Q162</f>
        <v>0</v>
      </c>
      <c r="N24" s="15" t="str">
        <f t="shared" si="1"/>
        <v>+</v>
      </c>
    </row>
    <row r="25" spans="2:14" x14ac:dyDescent="0.25">
      <c r="B25" s="15" t="s">
        <v>483</v>
      </c>
      <c r="C25" s="15">
        <f>'6pf'!P177</f>
        <v>0</v>
      </c>
      <c r="D25" s="15" t="s">
        <v>445</v>
      </c>
      <c r="E25" s="15" t="s">
        <v>484</v>
      </c>
      <c r="F25" s="15">
        <f>'6pf'!P178+'6pf'!P179+'6pf'!P180</f>
        <v>0</v>
      </c>
      <c r="G25" s="15" t="str">
        <f t="shared" si="0"/>
        <v>+</v>
      </c>
      <c r="I25" s="15" t="s">
        <v>483</v>
      </c>
      <c r="J25" s="36">
        <f>'6pf'!Q177</f>
        <v>0</v>
      </c>
      <c r="K25" s="15" t="s">
        <v>445</v>
      </c>
      <c r="L25" s="15" t="s">
        <v>484</v>
      </c>
      <c r="M25" s="36">
        <f>'6pf'!Q178+'6pf'!Q179+'6pf'!Q180</f>
        <v>0</v>
      </c>
      <c r="N25" s="15" t="str">
        <f t="shared" si="1"/>
        <v>+</v>
      </c>
    </row>
    <row r="26" spans="2:14" x14ac:dyDescent="0.25">
      <c r="B26" s="15" t="s">
        <v>483</v>
      </c>
      <c r="C26" s="15">
        <f>'6pf'!P177</f>
        <v>0</v>
      </c>
      <c r="D26" s="15" t="s">
        <v>445</v>
      </c>
      <c r="E26" s="15" t="s">
        <v>485</v>
      </c>
      <c r="F26" s="15">
        <f>'6pf'!P181+'6pf'!P182</f>
        <v>0</v>
      </c>
      <c r="G26" s="15" t="str">
        <f t="shared" si="0"/>
        <v>+</v>
      </c>
      <c r="I26" s="15" t="s">
        <v>483</v>
      </c>
      <c r="J26" s="36">
        <f>'6pf'!Q177</f>
        <v>0</v>
      </c>
      <c r="K26" s="15" t="s">
        <v>445</v>
      </c>
      <c r="L26" s="15" t="s">
        <v>485</v>
      </c>
      <c r="M26" s="36">
        <f>'6pf'!Q181+'6pf'!Q182</f>
        <v>0</v>
      </c>
      <c r="N26" s="15" t="str">
        <f t="shared" si="1"/>
        <v>+</v>
      </c>
    </row>
    <row r="27" spans="2:14" x14ac:dyDescent="0.25">
      <c r="B27" s="15" t="s">
        <v>486</v>
      </c>
      <c r="C27" s="15">
        <f>'6pf'!P190</f>
        <v>0</v>
      </c>
      <c r="D27" s="15" t="s">
        <v>445</v>
      </c>
      <c r="E27" s="15" t="s">
        <v>487</v>
      </c>
      <c r="F27" s="15">
        <f>'6pf'!P191+'6pf'!P197+'6pf'!P202</f>
        <v>0</v>
      </c>
      <c r="G27" s="15" t="str">
        <f t="shared" si="0"/>
        <v>+</v>
      </c>
      <c r="I27" s="15" t="s">
        <v>486</v>
      </c>
      <c r="J27" s="36">
        <f>'6pf'!Q190</f>
        <v>0</v>
      </c>
      <c r="K27" s="15" t="s">
        <v>445</v>
      </c>
      <c r="L27" s="15" t="s">
        <v>487</v>
      </c>
      <c r="M27" s="36">
        <f>'6pf'!Q191+'6pf'!Q197+'6pf'!Q202</f>
        <v>0</v>
      </c>
      <c r="N27" s="15" t="str">
        <f t="shared" si="1"/>
        <v>+</v>
      </c>
    </row>
    <row r="28" spans="2:14" x14ac:dyDescent="0.25">
      <c r="B28" s="15" t="s">
        <v>488</v>
      </c>
      <c r="C28" s="15">
        <f>'6pf'!P191</f>
        <v>0</v>
      </c>
      <c r="D28" s="15" t="s">
        <v>445</v>
      </c>
      <c r="E28" s="15" t="s">
        <v>489</v>
      </c>
      <c r="F28" s="15">
        <f>'6pf'!P192+'6pf'!P193+'6pf'!P194</f>
        <v>0</v>
      </c>
      <c r="G28" s="15" t="str">
        <f t="shared" si="0"/>
        <v>+</v>
      </c>
      <c r="I28" s="15" t="s">
        <v>488</v>
      </c>
      <c r="J28" s="36">
        <f>'6pf'!Q191</f>
        <v>0</v>
      </c>
      <c r="K28" s="15" t="s">
        <v>445</v>
      </c>
      <c r="L28" s="15" t="s">
        <v>489</v>
      </c>
      <c r="M28" s="36">
        <f>'6pf'!Q192+'6pf'!Q193+'6pf'!Q194</f>
        <v>0</v>
      </c>
      <c r="N28" s="15" t="str">
        <f t="shared" si="1"/>
        <v>+</v>
      </c>
    </row>
    <row r="29" spans="2:14" x14ac:dyDescent="0.25">
      <c r="B29" s="15" t="s">
        <v>490</v>
      </c>
      <c r="C29" s="15">
        <f>'6pf'!P197</f>
        <v>0</v>
      </c>
      <c r="D29" s="15" t="s">
        <v>445</v>
      </c>
      <c r="E29" s="15" t="s">
        <v>491</v>
      </c>
      <c r="F29" s="15">
        <f>'6pf'!P198+'6pf'!P199+'6pf'!P200</f>
        <v>0</v>
      </c>
      <c r="G29" s="15" t="str">
        <f t="shared" si="0"/>
        <v>+</v>
      </c>
      <c r="I29" s="15" t="s">
        <v>490</v>
      </c>
      <c r="J29" s="36">
        <f>'6pf'!Q197</f>
        <v>0</v>
      </c>
      <c r="K29" s="15" t="s">
        <v>445</v>
      </c>
      <c r="L29" s="15" t="s">
        <v>491</v>
      </c>
      <c r="M29" s="36">
        <f>'6pf'!Q198+'6pf'!Q199+'6pf'!Q200</f>
        <v>0</v>
      </c>
      <c r="N29" s="15" t="str">
        <f t="shared" si="1"/>
        <v>+</v>
      </c>
    </row>
    <row r="30" spans="2:14" x14ac:dyDescent="0.25">
      <c r="B30" s="15" t="s">
        <v>492</v>
      </c>
      <c r="C30" s="15">
        <f>'6pf'!P202</f>
        <v>0</v>
      </c>
      <c r="D30" s="15" t="s">
        <v>445</v>
      </c>
      <c r="E30" s="15" t="s">
        <v>493</v>
      </c>
      <c r="F30" s="15">
        <f>'6pf'!P203+'6pf'!P207+'6pf'!P208+'6pf'!P214+'6pf'!P216+'6pf'!P217</f>
        <v>0</v>
      </c>
      <c r="G30" s="15" t="str">
        <f t="shared" si="0"/>
        <v>+</v>
      </c>
      <c r="I30" s="15" t="s">
        <v>492</v>
      </c>
      <c r="J30" s="36">
        <f>'6pf'!Q202</f>
        <v>0</v>
      </c>
      <c r="K30" s="15" t="s">
        <v>445</v>
      </c>
      <c r="L30" s="15" t="s">
        <v>493</v>
      </c>
      <c r="M30" s="36">
        <f>'6pf'!Q203+'6pf'!Q207+'6pf'!Q208+'6pf'!Q214+'6pf'!Q216+'6pf'!Q217</f>
        <v>0</v>
      </c>
      <c r="N30" s="15" t="str">
        <f t="shared" si="1"/>
        <v>+</v>
      </c>
    </row>
    <row r="31" spans="2:14" x14ac:dyDescent="0.25">
      <c r="B31" s="15" t="s">
        <v>494</v>
      </c>
      <c r="C31" s="15">
        <f>'6pf'!P203</f>
        <v>0</v>
      </c>
      <c r="D31" s="15" t="s">
        <v>445</v>
      </c>
      <c r="E31" s="15" t="s">
        <v>495</v>
      </c>
      <c r="F31" s="15">
        <f>'6pf'!P204+'6pf'!P205+'6pf'!P206</f>
        <v>0</v>
      </c>
      <c r="G31" s="15" t="str">
        <f t="shared" si="0"/>
        <v>+</v>
      </c>
      <c r="I31" s="15" t="s">
        <v>494</v>
      </c>
      <c r="J31" s="36">
        <f>'6pf'!Q203</f>
        <v>0</v>
      </c>
      <c r="K31" s="15" t="s">
        <v>445</v>
      </c>
      <c r="L31" s="15" t="s">
        <v>495</v>
      </c>
      <c r="M31" s="36">
        <f>'6pf'!Q204+'6pf'!Q205+'6pf'!Q206</f>
        <v>0</v>
      </c>
      <c r="N31" s="15" t="str">
        <f t="shared" si="1"/>
        <v>+</v>
      </c>
    </row>
    <row r="32" spans="2:14" x14ac:dyDescent="0.25">
      <c r="B32" s="15" t="s">
        <v>496</v>
      </c>
      <c r="C32" s="15">
        <f>'6pf'!P208</f>
        <v>0</v>
      </c>
      <c r="D32" s="15" t="s">
        <v>445</v>
      </c>
      <c r="E32" s="15" t="s">
        <v>497</v>
      </c>
      <c r="F32" s="15">
        <f>'6pf'!P209+'6pf'!P210+'6pf'!P211</f>
        <v>0</v>
      </c>
      <c r="G32" s="15" t="str">
        <f t="shared" si="0"/>
        <v>+</v>
      </c>
      <c r="I32" s="15" t="s">
        <v>496</v>
      </c>
      <c r="J32" s="36">
        <f>'6pf'!Q208</f>
        <v>0</v>
      </c>
      <c r="K32" s="15" t="s">
        <v>445</v>
      </c>
      <c r="L32" s="15" t="s">
        <v>497</v>
      </c>
      <c r="M32" s="36">
        <f>'6pf'!Q209+'6pf'!Q210+'6pf'!Q211</f>
        <v>0</v>
      </c>
      <c r="N32" s="15" t="str">
        <f t="shared" si="1"/>
        <v>+</v>
      </c>
    </row>
    <row r="33" spans="2:14" x14ac:dyDescent="0.25">
      <c r="B33" s="15" t="s">
        <v>498</v>
      </c>
      <c r="C33" s="15">
        <f>'6pf'!P220</f>
        <v>0</v>
      </c>
      <c r="D33" s="15" t="s">
        <v>445</v>
      </c>
      <c r="E33" s="15" t="s">
        <v>499</v>
      </c>
      <c r="F33" s="15">
        <f>'6pf'!P221+'6pf'!P254</f>
        <v>0</v>
      </c>
      <c r="G33" s="15" t="str">
        <f t="shared" si="0"/>
        <v>+</v>
      </c>
      <c r="I33" s="15" t="s">
        <v>498</v>
      </c>
      <c r="J33" s="36">
        <f>'6pf'!Q220</f>
        <v>0</v>
      </c>
      <c r="K33" s="15" t="s">
        <v>445</v>
      </c>
      <c r="L33" s="15" t="s">
        <v>499</v>
      </c>
      <c r="M33" s="36">
        <f>'6pf'!Q221+'6pf'!Q254</f>
        <v>0</v>
      </c>
      <c r="N33" s="15" t="str">
        <f t="shared" si="1"/>
        <v>+</v>
      </c>
    </row>
    <row r="34" spans="2:14" x14ac:dyDescent="0.25">
      <c r="B34" s="15" t="s">
        <v>500</v>
      </c>
      <c r="C34" s="15">
        <f>'6pf'!P221</f>
        <v>0</v>
      </c>
      <c r="D34" s="15" t="s">
        <v>445</v>
      </c>
      <c r="E34" s="15" t="s">
        <v>501</v>
      </c>
      <c r="F34" s="15">
        <f>'6pf'!P222+'6pf'!P223+'6pf'!P224</f>
        <v>0</v>
      </c>
      <c r="G34" s="15" t="str">
        <f t="shared" si="0"/>
        <v>+</v>
      </c>
      <c r="I34" s="15" t="s">
        <v>500</v>
      </c>
      <c r="J34" s="36">
        <f>'6pf'!Q221</f>
        <v>0</v>
      </c>
      <c r="K34" s="15" t="s">
        <v>445</v>
      </c>
      <c r="L34" s="15" t="s">
        <v>501</v>
      </c>
      <c r="M34" s="36">
        <f>'6pf'!Q222+'6pf'!Q223+'6pf'!Q224</f>
        <v>0</v>
      </c>
      <c r="N34" s="15" t="str">
        <f t="shared" si="1"/>
        <v>+</v>
      </c>
    </row>
    <row r="35" spans="2:14" x14ac:dyDescent="0.25">
      <c r="B35" s="15" t="s">
        <v>500</v>
      </c>
      <c r="C35" s="15">
        <f>'6pf'!P221</f>
        <v>0</v>
      </c>
      <c r="D35" s="15" t="s">
        <v>445</v>
      </c>
      <c r="E35" s="15" t="s">
        <v>502</v>
      </c>
      <c r="F35" s="15">
        <f>'6pf'!P225+'6pf'!P232</f>
        <v>0</v>
      </c>
      <c r="G35" s="15" t="str">
        <f t="shared" si="0"/>
        <v>+</v>
      </c>
      <c r="I35" s="15" t="s">
        <v>500</v>
      </c>
      <c r="J35" s="36">
        <f>'6pf'!Q221</f>
        <v>0</v>
      </c>
      <c r="K35" s="15" t="s">
        <v>445</v>
      </c>
      <c r="L35" s="15" t="s">
        <v>502</v>
      </c>
      <c r="M35" s="36">
        <f>'6pf'!Q225+'6pf'!Q232</f>
        <v>0</v>
      </c>
      <c r="N35" s="15" t="str">
        <f t="shared" si="1"/>
        <v>+</v>
      </c>
    </row>
    <row r="36" spans="2:14" x14ac:dyDescent="0.25">
      <c r="B36" s="15" t="s">
        <v>503</v>
      </c>
      <c r="C36" s="15">
        <f>'6pf'!P225</f>
        <v>0</v>
      </c>
      <c r="D36" s="15" t="s">
        <v>445</v>
      </c>
      <c r="E36" s="15" t="s">
        <v>504</v>
      </c>
      <c r="F36" s="15">
        <f>'6pf'!P226+'6pf'!P228+'6pf'!P230</f>
        <v>0</v>
      </c>
      <c r="G36" s="15" t="str">
        <f t="shared" ref="G36:G67" si="2">IF(C36=F36,"+","-")</f>
        <v>+</v>
      </c>
      <c r="I36" s="15" t="s">
        <v>503</v>
      </c>
      <c r="J36" s="36">
        <f>'6pf'!Q225</f>
        <v>0</v>
      </c>
      <c r="K36" s="15" t="s">
        <v>445</v>
      </c>
      <c r="L36" s="15" t="s">
        <v>504</v>
      </c>
      <c r="M36" s="36">
        <f>'6pf'!Q226+'6pf'!Q228+'6pf'!Q230</f>
        <v>0</v>
      </c>
      <c r="N36" s="15" t="str">
        <f t="shared" ref="N36:N67" si="3">IF(J36=M36,"+","-")</f>
        <v>+</v>
      </c>
    </row>
    <row r="37" spans="2:14" x14ac:dyDescent="0.25">
      <c r="B37" s="15" t="s">
        <v>505</v>
      </c>
      <c r="C37" s="15">
        <f>'6pf'!P232</f>
        <v>0</v>
      </c>
      <c r="D37" s="15" t="s">
        <v>445</v>
      </c>
      <c r="E37" s="15" t="s">
        <v>506</v>
      </c>
      <c r="F37" s="15">
        <f>'6pf'!P233+'6pf'!P235+'6pf'!P237</f>
        <v>0</v>
      </c>
      <c r="G37" s="15" t="str">
        <f t="shared" si="2"/>
        <v>+</v>
      </c>
      <c r="I37" s="15" t="s">
        <v>505</v>
      </c>
      <c r="J37" s="36">
        <f>'6pf'!Q232</f>
        <v>0</v>
      </c>
      <c r="K37" s="15" t="s">
        <v>445</v>
      </c>
      <c r="L37" s="15" t="s">
        <v>506</v>
      </c>
      <c r="M37" s="36">
        <f>'6pf'!Q233+'6pf'!Q235+'6pf'!Q237</f>
        <v>0</v>
      </c>
      <c r="N37" s="15" t="str">
        <f t="shared" si="3"/>
        <v>+</v>
      </c>
    </row>
    <row r="38" spans="2:14" x14ac:dyDescent="0.25">
      <c r="B38" s="15" t="s">
        <v>507</v>
      </c>
      <c r="C38" s="15">
        <f>'6pf'!P247</f>
        <v>0</v>
      </c>
      <c r="D38" s="15" t="s">
        <v>445</v>
      </c>
      <c r="E38" s="15" t="s">
        <v>508</v>
      </c>
      <c r="F38" s="15">
        <f>'6pf'!P248+'6pf'!P249+'6pf'!P250</f>
        <v>0</v>
      </c>
      <c r="G38" s="15" t="str">
        <f t="shared" si="2"/>
        <v>+</v>
      </c>
      <c r="I38" s="15" t="s">
        <v>507</v>
      </c>
      <c r="J38" s="36">
        <f>'6pf'!Q247</f>
        <v>0</v>
      </c>
      <c r="K38" s="15" t="s">
        <v>445</v>
      </c>
      <c r="L38" s="15" t="s">
        <v>508</v>
      </c>
      <c r="M38" s="36">
        <f>'6pf'!Q248+'6pf'!Q249+'6pf'!Q250</f>
        <v>0</v>
      </c>
      <c r="N38" s="15" t="str">
        <f t="shared" si="3"/>
        <v>+</v>
      </c>
    </row>
    <row r="39" spans="2:14" x14ac:dyDescent="0.25">
      <c r="B39" s="15" t="s">
        <v>509</v>
      </c>
      <c r="C39" s="15">
        <f>'6pf'!P254</f>
        <v>0</v>
      </c>
      <c r="D39" s="15" t="s">
        <v>445</v>
      </c>
      <c r="E39" s="15" t="s">
        <v>510</v>
      </c>
      <c r="F39" s="15">
        <f>'6pf'!P255+'6pf'!P256+'6pf'!P257</f>
        <v>0</v>
      </c>
      <c r="G39" s="15" t="str">
        <f t="shared" si="2"/>
        <v>+</v>
      </c>
      <c r="I39" s="15" t="s">
        <v>509</v>
      </c>
      <c r="J39" s="36">
        <f>'6pf'!Q254</f>
        <v>0</v>
      </c>
      <c r="K39" s="15" t="s">
        <v>445</v>
      </c>
      <c r="L39" s="15" t="s">
        <v>510</v>
      </c>
      <c r="M39" s="36">
        <f>'6pf'!Q255+'6pf'!Q256+'6pf'!Q257</f>
        <v>0</v>
      </c>
      <c r="N39" s="15" t="str">
        <f t="shared" si="3"/>
        <v>+</v>
      </c>
    </row>
    <row r="40" spans="2:14" x14ac:dyDescent="0.25">
      <c r="B40" s="15" t="s">
        <v>511</v>
      </c>
      <c r="C40" s="15">
        <f>'6pf'!P262</f>
        <v>3</v>
      </c>
      <c r="D40" s="15" t="s">
        <v>445</v>
      </c>
      <c r="E40" s="15" t="s">
        <v>512</v>
      </c>
      <c r="F40" s="15">
        <f>'6pf'!P263+'6pf'!P264+'6pf'!P270</f>
        <v>3</v>
      </c>
      <c r="G40" s="15" t="str">
        <f t="shared" si="2"/>
        <v>+</v>
      </c>
      <c r="I40" s="15" t="s">
        <v>511</v>
      </c>
      <c r="J40" s="36">
        <f>'6pf'!Q262</f>
        <v>36.200000000000003</v>
      </c>
      <c r="K40" s="15" t="s">
        <v>445</v>
      </c>
      <c r="L40" s="15" t="s">
        <v>512</v>
      </c>
      <c r="M40" s="36">
        <f>'6pf'!Q263+'6pf'!Q264+'6pf'!Q270</f>
        <v>36.200000000000003</v>
      </c>
      <c r="N40" s="15" t="str">
        <f t="shared" si="3"/>
        <v>+</v>
      </c>
    </row>
    <row r="41" spans="2:14" x14ac:dyDescent="0.25">
      <c r="B41" s="15" t="s">
        <v>513</v>
      </c>
      <c r="C41" s="15">
        <f>'6pf'!P264</f>
        <v>0</v>
      </c>
      <c r="D41" s="15" t="s">
        <v>445</v>
      </c>
      <c r="E41" s="15" t="s">
        <v>514</v>
      </c>
      <c r="F41" s="15">
        <f>'6pf'!P265+'6pf'!P266+'6pf'!P267</f>
        <v>0</v>
      </c>
      <c r="G41" s="15" t="str">
        <f t="shared" si="2"/>
        <v>+</v>
      </c>
      <c r="I41" s="15" t="s">
        <v>513</v>
      </c>
      <c r="J41" s="36">
        <f>'6pf'!Q264</f>
        <v>0</v>
      </c>
      <c r="K41" s="15" t="s">
        <v>445</v>
      </c>
      <c r="L41" s="15" t="s">
        <v>514</v>
      </c>
      <c r="M41" s="36">
        <f>'6pf'!Q265+'6pf'!Q266+'6pf'!Q267</f>
        <v>0</v>
      </c>
      <c r="N41" s="15" t="str">
        <f t="shared" si="3"/>
        <v>+</v>
      </c>
    </row>
    <row r="42" spans="2:14" x14ac:dyDescent="0.25">
      <c r="B42" s="15" t="s">
        <v>513</v>
      </c>
      <c r="C42" s="15">
        <f>'6pf'!P264</f>
        <v>0</v>
      </c>
      <c r="D42" s="15" t="s">
        <v>445</v>
      </c>
      <c r="E42" s="15" t="s">
        <v>515</v>
      </c>
      <c r="F42" s="15">
        <f>'6pf'!P268+'6pf'!P269</f>
        <v>0</v>
      </c>
      <c r="G42" s="15" t="str">
        <f t="shared" si="2"/>
        <v>+</v>
      </c>
      <c r="I42" s="15" t="s">
        <v>513</v>
      </c>
      <c r="J42" s="36">
        <f>'6pf'!Q264</f>
        <v>0</v>
      </c>
      <c r="K42" s="15" t="s">
        <v>445</v>
      </c>
      <c r="L42" s="15" t="s">
        <v>515</v>
      </c>
      <c r="M42" s="36">
        <f>'6pf'!Q268+'6pf'!Q269</f>
        <v>0</v>
      </c>
      <c r="N42" s="15" t="str">
        <f t="shared" si="3"/>
        <v>+</v>
      </c>
    </row>
    <row r="43" spans="2:14" x14ac:dyDescent="0.25">
      <c r="B43" s="15" t="s">
        <v>516</v>
      </c>
      <c r="C43" s="15">
        <f>'6pf'!P272</f>
        <v>0</v>
      </c>
      <c r="D43" s="15" t="s">
        <v>445</v>
      </c>
      <c r="E43" s="15" t="s">
        <v>517</v>
      </c>
      <c r="F43" s="15">
        <f>'6pf'!P273+'6pf'!P274+'6pf'!P279</f>
        <v>0</v>
      </c>
      <c r="G43" s="15" t="str">
        <f t="shared" si="2"/>
        <v>+</v>
      </c>
      <c r="I43" s="15" t="s">
        <v>516</v>
      </c>
      <c r="J43" s="36">
        <f>'6pf'!Q272</f>
        <v>0</v>
      </c>
      <c r="K43" s="15" t="s">
        <v>445</v>
      </c>
      <c r="L43" s="15" t="s">
        <v>517</v>
      </c>
      <c r="M43" s="36">
        <f>'6pf'!Q273+'6pf'!Q274+'6pf'!Q279</f>
        <v>0</v>
      </c>
      <c r="N43" s="15" t="str">
        <f t="shared" si="3"/>
        <v>+</v>
      </c>
    </row>
    <row r="44" spans="2:14" x14ac:dyDescent="0.25">
      <c r="B44" s="15" t="s">
        <v>518</v>
      </c>
      <c r="C44" s="15">
        <f>'6pf'!P274</f>
        <v>0</v>
      </c>
      <c r="D44" s="15" t="s">
        <v>445</v>
      </c>
      <c r="E44" s="15" t="s">
        <v>519</v>
      </c>
      <c r="F44" s="15">
        <f>SUM('6pf'!P275:P276)</f>
        <v>0</v>
      </c>
      <c r="G44" s="15" t="str">
        <f t="shared" si="2"/>
        <v>+</v>
      </c>
      <c r="I44" s="15" t="s">
        <v>518</v>
      </c>
      <c r="J44" s="36">
        <f>'6pf'!Q274</f>
        <v>0</v>
      </c>
      <c r="K44" s="15" t="s">
        <v>445</v>
      </c>
      <c r="L44" s="15" t="s">
        <v>519</v>
      </c>
      <c r="M44" s="36">
        <f>SUM('6pf'!Q275:Q276)</f>
        <v>0</v>
      </c>
      <c r="N44" s="15" t="str">
        <f t="shared" si="3"/>
        <v>+</v>
      </c>
    </row>
    <row r="45" spans="2:14" x14ac:dyDescent="0.25">
      <c r="B45" s="15" t="s">
        <v>518</v>
      </c>
      <c r="C45" s="15">
        <f>'6pf'!P274</f>
        <v>0</v>
      </c>
      <c r="D45" s="15" t="s">
        <v>445</v>
      </c>
      <c r="E45" s="15" t="s">
        <v>520</v>
      </c>
      <c r="F45" s="15">
        <f>SUM('6pf'!P277:P278)</f>
        <v>0</v>
      </c>
      <c r="G45" s="15" t="str">
        <f t="shared" si="2"/>
        <v>+</v>
      </c>
      <c r="I45" s="15" t="s">
        <v>518</v>
      </c>
      <c r="J45" s="36">
        <f>'6pf'!Q274</f>
        <v>0</v>
      </c>
      <c r="K45" s="15" t="s">
        <v>445</v>
      </c>
      <c r="L45" s="15" t="s">
        <v>520</v>
      </c>
      <c r="M45" s="36">
        <f>SUM('6pf'!Q277:Q278)</f>
        <v>0</v>
      </c>
      <c r="N45" s="15" t="str">
        <f t="shared" si="3"/>
        <v>+</v>
      </c>
    </row>
    <row r="46" spans="2:14" x14ac:dyDescent="0.25">
      <c r="B46" s="15" t="s">
        <v>521</v>
      </c>
      <c r="C46" s="15">
        <f>'6pf'!P285</f>
        <v>0</v>
      </c>
      <c r="D46" s="15" t="s">
        <v>445</v>
      </c>
      <c r="E46" s="15" t="s">
        <v>522</v>
      </c>
      <c r="F46" s="15">
        <f>'6pf'!P286+'6pf'!P287+'6pf'!P292</f>
        <v>0</v>
      </c>
      <c r="G46" s="15" t="str">
        <f t="shared" si="2"/>
        <v>+</v>
      </c>
      <c r="I46" s="15" t="s">
        <v>521</v>
      </c>
      <c r="J46" s="36">
        <f>'6pf'!Q285</f>
        <v>0</v>
      </c>
      <c r="K46" s="15" t="s">
        <v>445</v>
      </c>
      <c r="L46" s="15" t="s">
        <v>522</v>
      </c>
      <c r="M46" s="36">
        <f>'6pf'!Q286+'6pf'!Q287+'6pf'!Q292</f>
        <v>0</v>
      </c>
      <c r="N46" s="15" t="str">
        <f t="shared" si="3"/>
        <v>+</v>
      </c>
    </row>
    <row r="47" spans="2:14" x14ac:dyDescent="0.25">
      <c r="B47" s="15" t="s">
        <v>523</v>
      </c>
      <c r="C47" s="15">
        <f>'6pf'!P287</f>
        <v>0</v>
      </c>
      <c r="D47" s="15" t="s">
        <v>445</v>
      </c>
      <c r="E47" s="15" t="s">
        <v>524</v>
      </c>
      <c r="F47" s="15">
        <f>'6pf'!P288+'6pf'!P289</f>
        <v>0</v>
      </c>
      <c r="G47" s="15" t="str">
        <f t="shared" si="2"/>
        <v>+</v>
      </c>
      <c r="I47" s="15" t="s">
        <v>523</v>
      </c>
      <c r="J47" s="36">
        <f>'6pf'!Q287</f>
        <v>0</v>
      </c>
      <c r="K47" s="15" t="s">
        <v>445</v>
      </c>
      <c r="L47" s="15" t="s">
        <v>524</v>
      </c>
      <c r="M47" s="36">
        <f>'6pf'!Q288+'6pf'!Q289</f>
        <v>0</v>
      </c>
      <c r="N47" s="15" t="str">
        <f t="shared" si="3"/>
        <v>+</v>
      </c>
    </row>
    <row r="48" spans="2:14" x14ac:dyDescent="0.25">
      <c r="B48" s="15" t="s">
        <v>523</v>
      </c>
      <c r="C48" s="15">
        <f>'6pf'!P287</f>
        <v>0</v>
      </c>
      <c r="D48" s="15" t="s">
        <v>445</v>
      </c>
      <c r="E48" s="15" t="s">
        <v>525</v>
      </c>
      <c r="F48" s="15">
        <f>'6pf'!P290+'6pf'!P291</f>
        <v>0</v>
      </c>
      <c r="G48" s="15" t="str">
        <f t="shared" si="2"/>
        <v>+</v>
      </c>
      <c r="I48" s="15" t="s">
        <v>523</v>
      </c>
      <c r="J48" s="36">
        <f>'6pf'!Q287</f>
        <v>0</v>
      </c>
      <c r="K48" s="15" t="s">
        <v>445</v>
      </c>
      <c r="L48" s="15" t="s">
        <v>525</v>
      </c>
      <c r="M48" s="36">
        <f>'6pf'!Q290+'6pf'!Q291</f>
        <v>0</v>
      </c>
      <c r="N48" s="15" t="str">
        <f t="shared" si="3"/>
        <v>+</v>
      </c>
    </row>
    <row r="49" spans="2:14" x14ac:dyDescent="0.25">
      <c r="B49" s="15" t="s">
        <v>526</v>
      </c>
      <c r="C49" s="15">
        <f>'6pf'!P294</f>
        <v>0</v>
      </c>
      <c r="D49" s="15" t="s">
        <v>445</v>
      </c>
      <c r="E49" s="15" t="s">
        <v>527</v>
      </c>
      <c r="F49" s="15">
        <f>'6pf'!P295+'6pf'!P296+'6pf'!P301</f>
        <v>0</v>
      </c>
      <c r="G49" s="15" t="str">
        <f t="shared" si="2"/>
        <v>+</v>
      </c>
      <c r="I49" s="15" t="s">
        <v>526</v>
      </c>
      <c r="J49" s="36">
        <f>'6pf'!Q294</f>
        <v>0</v>
      </c>
      <c r="K49" s="15" t="s">
        <v>445</v>
      </c>
      <c r="L49" s="15" t="s">
        <v>527</v>
      </c>
      <c r="M49" s="36">
        <f>'6pf'!Q295+'6pf'!Q296+'6pf'!Q301</f>
        <v>0</v>
      </c>
      <c r="N49" s="15" t="str">
        <f t="shared" si="3"/>
        <v>+</v>
      </c>
    </row>
    <row r="50" spans="2:14" x14ac:dyDescent="0.25">
      <c r="B50" s="15" t="s">
        <v>528</v>
      </c>
      <c r="C50" s="15">
        <f>'6pf'!P296</f>
        <v>0</v>
      </c>
      <c r="D50" s="15" t="s">
        <v>445</v>
      </c>
      <c r="E50" s="15" t="s">
        <v>529</v>
      </c>
      <c r="F50" s="15">
        <f>'6pf'!P297+'6pf'!P298</f>
        <v>0</v>
      </c>
      <c r="G50" s="15" t="str">
        <f t="shared" si="2"/>
        <v>+</v>
      </c>
      <c r="I50" s="15" t="s">
        <v>528</v>
      </c>
      <c r="J50" s="36">
        <f>'6pf'!Q296</f>
        <v>0</v>
      </c>
      <c r="K50" s="15" t="s">
        <v>445</v>
      </c>
      <c r="L50" s="15" t="s">
        <v>529</v>
      </c>
      <c r="M50" s="36">
        <f>'6pf'!Q297+'6pf'!Q298</f>
        <v>0</v>
      </c>
      <c r="N50" s="15" t="str">
        <f t="shared" si="3"/>
        <v>+</v>
      </c>
    </row>
    <row r="51" spans="2:14" x14ac:dyDescent="0.25">
      <c r="B51" s="15" t="s">
        <v>528</v>
      </c>
      <c r="C51" s="15">
        <f>'6pf'!P296</f>
        <v>0</v>
      </c>
      <c r="D51" s="15" t="s">
        <v>445</v>
      </c>
      <c r="E51" s="15" t="s">
        <v>530</v>
      </c>
      <c r="F51" s="15">
        <f>'6pf'!P299+'6pf'!P300</f>
        <v>0</v>
      </c>
      <c r="G51" s="15" t="str">
        <f t="shared" si="2"/>
        <v>+</v>
      </c>
      <c r="I51" s="15" t="s">
        <v>528</v>
      </c>
      <c r="J51" s="36">
        <f>'6pf'!Q296</f>
        <v>0</v>
      </c>
      <c r="K51" s="15" t="s">
        <v>445</v>
      </c>
      <c r="L51" s="15" t="s">
        <v>530</v>
      </c>
      <c r="M51" s="36">
        <f>'6pf'!Q299+'6pf'!Q300</f>
        <v>0</v>
      </c>
      <c r="N51" s="15" t="str">
        <f t="shared" si="3"/>
        <v>+</v>
      </c>
    </row>
    <row r="52" spans="2:14" x14ac:dyDescent="0.25">
      <c r="B52" s="15" t="s">
        <v>531</v>
      </c>
      <c r="C52" s="15">
        <f>'6pf'!P303</f>
        <v>0</v>
      </c>
      <c r="D52" s="15" t="s">
        <v>445</v>
      </c>
      <c r="E52" s="15" t="s">
        <v>532</v>
      </c>
      <c r="F52" s="15">
        <f>'6pf'!P304+'6pf'!P305+'6pf'!P310</f>
        <v>0</v>
      </c>
      <c r="G52" s="15" t="str">
        <f t="shared" si="2"/>
        <v>+</v>
      </c>
      <c r="I52" s="15" t="s">
        <v>531</v>
      </c>
      <c r="J52" s="36">
        <f>'6pf'!Q303</f>
        <v>0</v>
      </c>
      <c r="K52" s="15" t="s">
        <v>445</v>
      </c>
      <c r="L52" s="15" t="s">
        <v>532</v>
      </c>
      <c r="M52" s="36">
        <f>'6pf'!Q304+'6pf'!Q305+'6pf'!Q310</f>
        <v>0</v>
      </c>
      <c r="N52" s="15" t="str">
        <f t="shared" si="3"/>
        <v>+</v>
      </c>
    </row>
    <row r="53" spans="2:14" x14ac:dyDescent="0.25">
      <c r="B53" s="15" t="s">
        <v>533</v>
      </c>
      <c r="C53" s="15">
        <f>'6pf'!P305</f>
        <v>0</v>
      </c>
      <c r="D53" s="15" t="s">
        <v>445</v>
      </c>
      <c r="E53" s="15" t="s">
        <v>534</v>
      </c>
      <c r="F53" s="15">
        <f>'6pf'!P306+'6pf'!P307</f>
        <v>0</v>
      </c>
      <c r="G53" s="15" t="str">
        <f t="shared" si="2"/>
        <v>+</v>
      </c>
      <c r="I53" s="15" t="s">
        <v>533</v>
      </c>
      <c r="J53" s="36">
        <f>'6pf'!Q305</f>
        <v>0</v>
      </c>
      <c r="K53" s="15" t="s">
        <v>445</v>
      </c>
      <c r="L53" s="15" t="s">
        <v>534</v>
      </c>
      <c r="M53" s="36">
        <f>'6pf'!Q306+'6pf'!Q307</f>
        <v>0</v>
      </c>
      <c r="N53" s="15" t="str">
        <f t="shared" si="3"/>
        <v>+</v>
      </c>
    </row>
    <row r="54" spans="2:14" x14ac:dyDescent="0.25">
      <c r="B54" s="15" t="s">
        <v>533</v>
      </c>
      <c r="C54" s="15">
        <f>'6pf'!P305</f>
        <v>0</v>
      </c>
      <c r="D54" s="15" t="s">
        <v>445</v>
      </c>
      <c r="E54" s="15" t="s">
        <v>535</v>
      </c>
      <c r="F54" s="15">
        <f>'6pf'!P308+'6pf'!P309</f>
        <v>0</v>
      </c>
      <c r="G54" s="15" t="str">
        <f t="shared" si="2"/>
        <v>+</v>
      </c>
      <c r="I54" s="15" t="s">
        <v>533</v>
      </c>
      <c r="J54" s="36">
        <f>'6pf'!Q305</f>
        <v>0</v>
      </c>
      <c r="K54" s="15" t="s">
        <v>445</v>
      </c>
      <c r="L54" s="15" t="s">
        <v>535</v>
      </c>
      <c r="M54" s="36">
        <f>'6pf'!Q308+'6pf'!Q309</f>
        <v>0</v>
      </c>
      <c r="N54" s="15" t="str">
        <f t="shared" si="3"/>
        <v>+</v>
      </c>
    </row>
    <row r="55" spans="2:14" x14ac:dyDescent="0.25">
      <c r="B55" s="15" t="s">
        <v>536</v>
      </c>
      <c r="C55" s="15">
        <f>'6pf'!P313</f>
        <v>0</v>
      </c>
      <c r="D55" s="15" t="s">
        <v>445</v>
      </c>
      <c r="E55" s="15" t="s">
        <v>537</v>
      </c>
      <c r="F55" s="15">
        <f>'6pf'!P314+'6pf'!P315+'6pf'!P320</f>
        <v>0</v>
      </c>
      <c r="G55" s="15" t="str">
        <f t="shared" si="2"/>
        <v>+</v>
      </c>
      <c r="I55" s="15" t="s">
        <v>536</v>
      </c>
      <c r="J55" s="36">
        <f>'6pf'!Q313</f>
        <v>0</v>
      </c>
      <c r="K55" s="15" t="s">
        <v>445</v>
      </c>
      <c r="L55" s="15" t="s">
        <v>537</v>
      </c>
      <c r="M55" s="36">
        <f>'6pf'!Q314+'6pf'!Q315+'6pf'!Q320</f>
        <v>0</v>
      </c>
      <c r="N55" s="15" t="str">
        <f t="shared" si="3"/>
        <v>+</v>
      </c>
    </row>
    <row r="56" spans="2:14" x14ac:dyDescent="0.25">
      <c r="B56" s="15" t="s">
        <v>538</v>
      </c>
      <c r="C56" s="15">
        <f>'6pf'!P315</f>
        <v>0</v>
      </c>
      <c r="D56" s="15" t="s">
        <v>445</v>
      </c>
      <c r="E56" s="15" t="s">
        <v>539</v>
      </c>
      <c r="F56" s="15">
        <f>'6pf'!P316+'6pf'!P317</f>
        <v>0</v>
      </c>
      <c r="G56" s="15" t="str">
        <f t="shared" si="2"/>
        <v>+</v>
      </c>
      <c r="I56" s="15" t="s">
        <v>538</v>
      </c>
      <c r="J56" s="36">
        <f>'6pf'!Q315</f>
        <v>0</v>
      </c>
      <c r="K56" s="15" t="s">
        <v>445</v>
      </c>
      <c r="L56" s="15" t="s">
        <v>539</v>
      </c>
      <c r="M56" s="36">
        <f>'6pf'!Q316+'6pf'!Q317</f>
        <v>0</v>
      </c>
      <c r="N56" s="15" t="str">
        <f t="shared" si="3"/>
        <v>+</v>
      </c>
    </row>
    <row r="57" spans="2:14" x14ac:dyDescent="0.25">
      <c r="B57" s="15" t="s">
        <v>538</v>
      </c>
      <c r="C57" s="15">
        <f>'6pf'!P315</f>
        <v>0</v>
      </c>
      <c r="D57" s="15" t="s">
        <v>445</v>
      </c>
      <c r="E57" s="15" t="s">
        <v>540</v>
      </c>
      <c r="F57" s="15">
        <f>'6pf'!P318+'6pf'!P319</f>
        <v>0</v>
      </c>
      <c r="G57" s="15" t="str">
        <f t="shared" si="2"/>
        <v>+</v>
      </c>
      <c r="I57" s="15" t="s">
        <v>538</v>
      </c>
      <c r="J57" s="36">
        <f>'6pf'!Q315</f>
        <v>0</v>
      </c>
      <c r="K57" s="15" t="s">
        <v>445</v>
      </c>
      <c r="L57" s="15" t="s">
        <v>540</v>
      </c>
      <c r="M57" s="36">
        <f>'6pf'!Q318+'6pf'!Q319</f>
        <v>0</v>
      </c>
      <c r="N57" s="15" t="str">
        <f t="shared" si="3"/>
        <v>+</v>
      </c>
    </row>
    <row r="58" spans="2:14" x14ac:dyDescent="0.25">
      <c r="B58" s="15" t="s">
        <v>541</v>
      </c>
      <c r="C58" s="15">
        <f>'6pf'!P322</f>
        <v>0</v>
      </c>
      <c r="D58" s="15" t="s">
        <v>445</v>
      </c>
      <c r="E58" s="15" t="s">
        <v>542</v>
      </c>
      <c r="F58" s="15">
        <f>'6pf'!P323+'6pf'!P324+'6pf'!P330</f>
        <v>0</v>
      </c>
      <c r="G58" s="15" t="str">
        <f t="shared" si="2"/>
        <v>+</v>
      </c>
      <c r="I58" s="15" t="s">
        <v>541</v>
      </c>
      <c r="J58" s="36">
        <f>'6pf'!Q322</f>
        <v>0</v>
      </c>
      <c r="K58" s="15" t="s">
        <v>445</v>
      </c>
      <c r="L58" s="15" t="s">
        <v>542</v>
      </c>
      <c r="M58" s="36">
        <f>'6pf'!Q323+'6pf'!Q324+'6pf'!Q330</f>
        <v>0</v>
      </c>
      <c r="N58" s="15" t="str">
        <f t="shared" si="3"/>
        <v>+</v>
      </c>
    </row>
    <row r="59" spans="2:14" x14ac:dyDescent="0.25">
      <c r="B59" s="15" t="s">
        <v>543</v>
      </c>
      <c r="C59" s="15">
        <f>'6pf'!P324</f>
        <v>0</v>
      </c>
      <c r="D59" s="15" t="s">
        <v>445</v>
      </c>
      <c r="E59" s="15" t="s">
        <v>544</v>
      </c>
      <c r="F59" s="15">
        <f>SUM('6pf'!P325:P327)</f>
        <v>0</v>
      </c>
      <c r="G59" s="15" t="str">
        <f t="shared" si="2"/>
        <v>+</v>
      </c>
      <c r="I59" s="15" t="s">
        <v>543</v>
      </c>
      <c r="J59" s="36">
        <f>'6pf'!Q324</f>
        <v>0</v>
      </c>
      <c r="K59" s="15" t="s">
        <v>445</v>
      </c>
      <c r="L59" s="15" t="s">
        <v>544</v>
      </c>
      <c r="M59" s="36">
        <f>SUM('6pf'!Q325:Q327)</f>
        <v>0</v>
      </c>
      <c r="N59" s="15" t="str">
        <f t="shared" si="3"/>
        <v>+</v>
      </c>
    </row>
    <row r="60" spans="2:14" x14ac:dyDescent="0.25">
      <c r="B60" s="15" t="s">
        <v>543</v>
      </c>
      <c r="C60" s="15">
        <f>'6pf'!P324</f>
        <v>0</v>
      </c>
      <c r="D60" s="15" t="s">
        <v>445</v>
      </c>
      <c r="E60" s="15" t="s">
        <v>545</v>
      </c>
      <c r="F60" s="15">
        <f>'6pf'!P328+'6pf'!P329</f>
        <v>0</v>
      </c>
      <c r="G60" s="15" t="str">
        <f t="shared" si="2"/>
        <v>+</v>
      </c>
      <c r="I60" s="15" t="s">
        <v>543</v>
      </c>
      <c r="J60" s="36">
        <f>'6pf'!Q324</f>
        <v>0</v>
      </c>
      <c r="K60" s="15" t="s">
        <v>445</v>
      </c>
      <c r="L60" s="15" t="s">
        <v>545</v>
      </c>
      <c r="M60" s="36">
        <f>'6pf'!Q328+'6pf'!Q329</f>
        <v>0</v>
      </c>
      <c r="N60" s="15" t="str">
        <f t="shared" si="3"/>
        <v>+</v>
      </c>
    </row>
    <row r="61" spans="2:14" x14ac:dyDescent="0.25">
      <c r="B61" s="15" t="s">
        <v>546</v>
      </c>
      <c r="C61" s="15">
        <f>'6pf'!P332</f>
        <v>1</v>
      </c>
      <c r="D61" s="15" t="s">
        <v>445</v>
      </c>
      <c r="E61" s="15" t="s">
        <v>547</v>
      </c>
      <c r="F61" s="15">
        <f>'6pf'!P333+'6pf'!P334+'6pf'!P339</f>
        <v>1</v>
      </c>
      <c r="G61" s="15" t="str">
        <f t="shared" si="2"/>
        <v>+</v>
      </c>
      <c r="I61" s="15" t="s">
        <v>546</v>
      </c>
      <c r="J61" s="36">
        <f>'6pf'!Q332</f>
        <v>8.8000000000000007</v>
      </c>
      <c r="K61" s="15" t="s">
        <v>445</v>
      </c>
      <c r="L61" s="15" t="s">
        <v>547</v>
      </c>
      <c r="M61" s="36">
        <f>'6pf'!Q333+'6pf'!Q334+'6pf'!Q339</f>
        <v>8.8000000000000007</v>
      </c>
      <c r="N61" s="15" t="str">
        <f t="shared" si="3"/>
        <v>+</v>
      </c>
    </row>
    <row r="62" spans="2:14" x14ac:dyDescent="0.25">
      <c r="B62" s="15" t="s">
        <v>548</v>
      </c>
      <c r="C62" s="15">
        <f>'6pf'!P334</f>
        <v>0</v>
      </c>
      <c r="D62" s="15" t="s">
        <v>445</v>
      </c>
      <c r="E62" s="15" t="s">
        <v>549</v>
      </c>
      <c r="F62" s="15">
        <f>'6pf'!P335+'6pf'!P336</f>
        <v>0</v>
      </c>
      <c r="G62" s="15" t="str">
        <f t="shared" si="2"/>
        <v>+</v>
      </c>
      <c r="I62" s="15" t="s">
        <v>548</v>
      </c>
      <c r="J62" s="36">
        <f>'6pf'!Q334</f>
        <v>0</v>
      </c>
      <c r="K62" s="15" t="s">
        <v>445</v>
      </c>
      <c r="L62" s="15" t="s">
        <v>549</v>
      </c>
      <c r="M62" s="36">
        <f>'6pf'!Q335+'6pf'!Q336</f>
        <v>0</v>
      </c>
      <c r="N62" s="15" t="str">
        <f t="shared" si="3"/>
        <v>+</v>
      </c>
    </row>
    <row r="63" spans="2:14" x14ac:dyDescent="0.25">
      <c r="B63" s="15" t="s">
        <v>548</v>
      </c>
      <c r="C63" s="15">
        <f>'6pf'!P334</f>
        <v>0</v>
      </c>
      <c r="D63" s="15" t="s">
        <v>445</v>
      </c>
      <c r="E63" s="15" t="s">
        <v>550</v>
      </c>
      <c r="F63" s="15">
        <f>'6pf'!P337+'6pf'!P338</f>
        <v>0</v>
      </c>
      <c r="G63" s="15" t="str">
        <f t="shared" si="2"/>
        <v>+</v>
      </c>
      <c r="I63" s="15" t="s">
        <v>548</v>
      </c>
      <c r="J63" s="36">
        <f>'6pf'!Q334</f>
        <v>0</v>
      </c>
      <c r="K63" s="15" t="s">
        <v>445</v>
      </c>
      <c r="L63" s="15" t="s">
        <v>550</v>
      </c>
      <c r="M63" s="36">
        <f>'6pf'!Q337+'6pf'!Q338</f>
        <v>0</v>
      </c>
      <c r="N63" s="15" t="str">
        <f t="shared" si="3"/>
        <v>+</v>
      </c>
    </row>
    <row r="64" spans="2:14" x14ac:dyDescent="0.25">
      <c r="B64" s="15" t="s">
        <v>551</v>
      </c>
      <c r="C64" s="15">
        <f>'6pf'!P341</f>
        <v>5</v>
      </c>
      <c r="D64" s="15" t="s">
        <v>445</v>
      </c>
      <c r="E64" s="15" t="s">
        <v>552</v>
      </c>
      <c r="F64" s="15">
        <f>SUM('6pf'!P342:P344)</f>
        <v>5</v>
      </c>
      <c r="G64" s="15" t="str">
        <f t="shared" si="2"/>
        <v>+</v>
      </c>
      <c r="I64" s="15" t="s">
        <v>551</v>
      </c>
      <c r="J64" s="36">
        <f>'6pf'!Q341</f>
        <v>286.89999999999998</v>
      </c>
      <c r="K64" s="15" t="s">
        <v>445</v>
      </c>
      <c r="L64" s="15" t="s">
        <v>552</v>
      </c>
      <c r="M64" s="36">
        <f>SUM('6pf'!Q342:Q344)</f>
        <v>286.89999999999998</v>
      </c>
      <c r="N64" s="15" t="str">
        <f t="shared" si="3"/>
        <v>+</v>
      </c>
    </row>
    <row r="65" spans="2:14" x14ac:dyDescent="0.25">
      <c r="B65" s="15" t="s">
        <v>553</v>
      </c>
      <c r="C65" s="15">
        <f>'6pf'!P348</f>
        <v>0</v>
      </c>
      <c r="D65" s="15" t="s">
        <v>445</v>
      </c>
      <c r="E65" s="15" t="s">
        <v>554</v>
      </c>
      <c r="F65" s="15">
        <f>'6pf'!P349+'6pf'!P350+'6pf'!P356</f>
        <v>0</v>
      </c>
      <c r="G65" s="15" t="str">
        <f t="shared" si="2"/>
        <v>+</v>
      </c>
      <c r="I65" s="15" t="s">
        <v>553</v>
      </c>
      <c r="J65" s="36">
        <f>'6pf'!Q348</f>
        <v>0</v>
      </c>
      <c r="K65" s="15" t="s">
        <v>445</v>
      </c>
      <c r="L65" s="15" t="s">
        <v>554</v>
      </c>
      <c r="M65" s="36">
        <f>'6pf'!Q349+'6pf'!Q350+'6pf'!Q356</f>
        <v>0</v>
      </c>
      <c r="N65" s="15" t="str">
        <f t="shared" si="3"/>
        <v>+</v>
      </c>
    </row>
    <row r="66" spans="2:14" x14ac:dyDescent="0.25">
      <c r="B66" s="15" t="s">
        <v>555</v>
      </c>
      <c r="C66" s="15">
        <f>'6pf'!P350</f>
        <v>0</v>
      </c>
      <c r="D66" s="15" t="s">
        <v>445</v>
      </c>
      <c r="E66" s="15" t="s">
        <v>556</v>
      </c>
      <c r="F66" s="15">
        <f>'6pf'!P351+'6pf'!P352</f>
        <v>0</v>
      </c>
      <c r="G66" s="15" t="str">
        <f t="shared" si="2"/>
        <v>+</v>
      </c>
      <c r="I66" s="15" t="s">
        <v>555</v>
      </c>
      <c r="J66" s="36">
        <f>'6pf'!Q350</f>
        <v>0</v>
      </c>
      <c r="K66" s="15" t="s">
        <v>445</v>
      </c>
      <c r="L66" s="15" t="s">
        <v>556</v>
      </c>
      <c r="M66" s="36">
        <f>'6pf'!Q351+'6pf'!Q352</f>
        <v>0</v>
      </c>
      <c r="N66" s="15" t="str">
        <f t="shared" si="3"/>
        <v>+</v>
      </c>
    </row>
    <row r="67" spans="2:14" x14ac:dyDescent="0.25">
      <c r="B67" s="15" t="s">
        <v>555</v>
      </c>
      <c r="C67" s="15">
        <f>'6pf'!P350</f>
        <v>0</v>
      </c>
      <c r="D67" s="15" t="s">
        <v>445</v>
      </c>
      <c r="E67" s="15" t="s">
        <v>557</v>
      </c>
      <c r="F67" s="15">
        <f>'6pf'!P354+'6pf'!P355</f>
        <v>0</v>
      </c>
      <c r="G67" s="15" t="str">
        <f t="shared" si="2"/>
        <v>+</v>
      </c>
      <c r="I67" s="15" t="s">
        <v>555</v>
      </c>
      <c r="J67" s="36">
        <f>'6pf'!Q350</f>
        <v>0</v>
      </c>
      <c r="K67" s="15" t="s">
        <v>445</v>
      </c>
      <c r="L67" s="15" t="s">
        <v>557</v>
      </c>
      <c r="M67" s="36">
        <f>'6pf'!Q354+'6pf'!Q355</f>
        <v>0</v>
      </c>
      <c r="N67" s="15" t="str">
        <f t="shared" si="3"/>
        <v>+</v>
      </c>
    </row>
    <row r="68" spans="2:14" x14ac:dyDescent="0.25">
      <c r="B68" s="15" t="s">
        <v>558</v>
      </c>
      <c r="C68" s="15">
        <f>'6pf'!P358</f>
        <v>1</v>
      </c>
      <c r="D68" s="15" t="s">
        <v>445</v>
      </c>
      <c r="E68" s="15" t="s">
        <v>559</v>
      </c>
      <c r="F68" s="15">
        <f>'6pf'!P359+'6pf'!P370+'6pf'!P372</f>
        <v>1</v>
      </c>
      <c r="G68" s="15" t="str">
        <f t="shared" ref="G68:G99" si="4">IF(C68=F68,"+","-")</f>
        <v>+</v>
      </c>
      <c r="I68" s="15" t="s">
        <v>558</v>
      </c>
      <c r="J68" s="36">
        <f>'6pf'!Q358</f>
        <v>20.9</v>
      </c>
      <c r="K68" s="15" t="s">
        <v>445</v>
      </c>
      <c r="L68" s="15" t="s">
        <v>559</v>
      </c>
      <c r="M68" s="36">
        <f>'6pf'!Q359+'6pf'!Q370+'6pf'!Q372</f>
        <v>20.9</v>
      </c>
      <c r="N68" s="15" t="str">
        <f t="shared" ref="N68:N99" si="5">IF(J68=M68,"+","-")</f>
        <v>+</v>
      </c>
    </row>
    <row r="69" spans="2:14" x14ac:dyDescent="0.25">
      <c r="B69" s="15" t="s">
        <v>560</v>
      </c>
      <c r="C69" s="15">
        <f>'6pf'!P359</f>
        <v>0</v>
      </c>
      <c r="D69" s="15" t="s">
        <v>445</v>
      </c>
      <c r="E69" s="15" t="s">
        <v>561</v>
      </c>
      <c r="F69" s="15">
        <f>'6pf'!P361+'6pf'!P364+'6pf'!P367</f>
        <v>0</v>
      </c>
      <c r="G69" s="15" t="str">
        <f t="shared" si="4"/>
        <v>+</v>
      </c>
      <c r="I69" s="15" t="s">
        <v>560</v>
      </c>
      <c r="J69" s="36">
        <f>'6pf'!Q359</f>
        <v>0</v>
      </c>
      <c r="K69" s="15" t="s">
        <v>445</v>
      </c>
      <c r="L69" s="15" t="s">
        <v>561</v>
      </c>
      <c r="M69" s="36">
        <f>'6pf'!Q361+'6pf'!Q364+'6pf'!Q367</f>
        <v>0</v>
      </c>
      <c r="N69" s="15" t="str">
        <f t="shared" si="5"/>
        <v>+</v>
      </c>
    </row>
    <row r="70" spans="2:14" x14ac:dyDescent="0.25">
      <c r="B70" s="15" t="s">
        <v>562</v>
      </c>
      <c r="C70" s="15">
        <f>'6pf'!P360</f>
        <v>0</v>
      </c>
      <c r="D70" s="15" t="s">
        <v>445</v>
      </c>
      <c r="E70" s="15" t="s">
        <v>563</v>
      </c>
      <c r="F70" s="15">
        <f>'6pf'!P362+'6pf'!P365+'6pf'!P368</f>
        <v>0</v>
      </c>
      <c r="G70" s="15" t="str">
        <f t="shared" si="4"/>
        <v>+</v>
      </c>
      <c r="I70" s="15" t="s">
        <v>562</v>
      </c>
      <c r="J70" s="36">
        <f>'6pf'!Q360</f>
        <v>0</v>
      </c>
      <c r="K70" s="15" t="s">
        <v>445</v>
      </c>
      <c r="L70" s="15" t="s">
        <v>563</v>
      </c>
      <c r="M70" s="36">
        <f>'6pf'!Q362+'6pf'!Q365+'6pf'!Q368</f>
        <v>0</v>
      </c>
      <c r="N70" s="15" t="str">
        <f t="shared" si="5"/>
        <v>+</v>
      </c>
    </row>
    <row r="71" spans="2:14" x14ac:dyDescent="0.25">
      <c r="B71" s="15" t="s">
        <v>564</v>
      </c>
      <c r="C71" s="15">
        <f>'6pf'!P372</f>
        <v>1</v>
      </c>
      <c r="D71" s="15" t="s">
        <v>445</v>
      </c>
      <c r="E71" s="15" t="s">
        <v>565</v>
      </c>
      <c r="F71" s="15">
        <f>SUM('6pf'!P373:P375)</f>
        <v>1</v>
      </c>
      <c r="G71" s="15" t="str">
        <f t="shared" si="4"/>
        <v>+</v>
      </c>
      <c r="I71" s="15" t="s">
        <v>564</v>
      </c>
      <c r="J71" s="36">
        <f>'6pf'!Q372</f>
        <v>20.9</v>
      </c>
      <c r="K71" s="15" t="s">
        <v>445</v>
      </c>
      <c r="L71" s="15" t="s">
        <v>565</v>
      </c>
      <c r="M71" s="36">
        <f>SUM('6pf'!Q373:Q375)</f>
        <v>20.9</v>
      </c>
      <c r="N71" s="15" t="str">
        <f t="shared" si="5"/>
        <v>+</v>
      </c>
    </row>
    <row r="72" spans="2:14" x14ac:dyDescent="0.25">
      <c r="B72" s="15" t="s">
        <v>566</v>
      </c>
      <c r="C72" s="15">
        <f>'6pf'!P379</f>
        <v>10</v>
      </c>
      <c r="D72" s="15" t="s">
        <v>445</v>
      </c>
      <c r="E72" s="15" t="s">
        <v>567</v>
      </c>
      <c r="F72" s="15">
        <f>SUM('6pf'!P380:P385)</f>
        <v>10</v>
      </c>
      <c r="G72" s="15" t="str">
        <f t="shared" si="4"/>
        <v>+</v>
      </c>
      <c r="I72" s="15" t="s">
        <v>566</v>
      </c>
      <c r="J72" s="36">
        <f>'6pf'!Q379</f>
        <v>50.8</v>
      </c>
      <c r="K72" s="15" t="s">
        <v>445</v>
      </c>
      <c r="L72" s="15" t="s">
        <v>567</v>
      </c>
      <c r="M72" s="36">
        <f>SUM('6pf'!Q380:Q385)</f>
        <v>50.8</v>
      </c>
      <c r="N72" s="15" t="str">
        <f t="shared" si="5"/>
        <v>+</v>
      </c>
    </row>
    <row r="73" spans="2:14" x14ac:dyDescent="0.25">
      <c r="B73" s="15" t="s">
        <v>566</v>
      </c>
      <c r="C73" s="15">
        <f>'6pf'!P379</f>
        <v>10</v>
      </c>
      <c r="D73" s="15" t="s">
        <v>445</v>
      </c>
      <c r="E73" s="15" t="s">
        <v>568</v>
      </c>
      <c r="F73" s="15">
        <f>'6pf'!P386+'6pf'!P394+'6pf'!P404+'6pf'!P409+'6pf'!P415</f>
        <v>10</v>
      </c>
      <c r="G73" s="15" t="str">
        <f t="shared" si="4"/>
        <v>+</v>
      </c>
      <c r="I73" s="15" t="s">
        <v>566</v>
      </c>
      <c r="J73" s="36">
        <f>'6pf'!Q379</f>
        <v>50.8</v>
      </c>
      <c r="K73" s="15" t="s">
        <v>445</v>
      </c>
      <c r="L73" s="15" t="s">
        <v>568</v>
      </c>
      <c r="M73" s="36">
        <f>'6pf'!Q386+'6pf'!Q394+'6pf'!Q404+'6pf'!Q409+'6pf'!Q415</f>
        <v>50.8</v>
      </c>
      <c r="N73" s="15" t="str">
        <f t="shared" si="5"/>
        <v>+</v>
      </c>
    </row>
    <row r="74" spans="2:14" x14ac:dyDescent="0.25">
      <c r="B74" s="15" t="s">
        <v>569</v>
      </c>
      <c r="C74" s="15">
        <f>'6pf'!P386</f>
        <v>9</v>
      </c>
      <c r="D74" s="15" t="s">
        <v>445</v>
      </c>
      <c r="E74" s="15" t="s">
        <v>570</v>
      </c>
      <c r="F74" s="15">
        <f>SUM('6pf'!P387:P391)</f>
        <v>9</v>
      </c>
      <c r="G74" s="15" t="str">
        <f t="shared" si="4"/>
        <v>+</v>
      </c>
      <c r="I74" s="15" t="s">
        <v>569</v>
      </c>
      <c r="J74" s="36">
        <f>'6pf'!Q386</f>
        <v>48.3</v>
      </c>
      <c r="K74" s="15" t="s">
        <v>445</v>
      </c>
      <c r="L74" s="15" t="s">
        <v>570</v>
      </c>
      <c r="M74" s="36">
        <f>SUM('6pf'!Q387:Q391)</f>
        <v>48.3</v>
      </c>
      <c r="N74" s="15" t="str">
        <f t="shared" si="5"/>
        <v>+</v>
      </c>
    </row>
    <row r="75" spans="2:14" x14ac:dyDescent="0.25">
      <c r="B75" s="15" t="s">
        <v>571</v>
      </c>
      <c r="C75" s="15">
        <f>'6pf'!P394</f>
        <v>1</v>
      </c>
      <c r="D75" s="15" t="s">
        <v>445</v>
      </c>
      <c r="E75" s="15" t="s">
        <v>572</v>
      </c>
      <c r="F75" s="15">
        <f>SUM('6pf'!P395:P399)</f>
        <v>1</v>
      </c>
      <c r="G75" s="15" t="str">
        <f t="shared" si="4"/>
        <v>+</v>
      </c>
      <c r="I75" s="15" t="s">
        <v>571</v>
      </c>
      <c r="J75" s="36">
        <f>'6pf'!Q394</f>
        <v>2.5</v>
      </c>
      <c r="K75" s="15" t="s">
        <v>445</v>
      </c>
      <c r="L75" s="15" t="s">
        <v>572</v>
      </c>
      <c r="M75" s="36">
        <f>SUM('6pf'!Q395:Q399)</f>
        <v>2.5</v>
      </c>
      <c r="N75" s="15" t="str">
        <f t="shared" si="5"/>
        <v>+</v>
      </c>
    </row>
    <row r="76" spans="2:14" x14ac:dyDescent="0.25">
      <c r="B76" s="15" t="s">
        <v>571</v>
      </c>
      <c r="C76" s="15">
        <f>'6pf'!P394</f>
        <v>1</v>
      </c>
      <c r="D76" s="15" t="s">
        <v>445</v>
      </c>
      <c r="E76" s="15" t="s">
        <v>573</v>
      </c>
      <c r="F76" s="15">
        <f>SUM('6pf'!P400:P403)</f>
        <v>1</v>
      </c>
      <c r="G76" s="15" t="str">
        <f t="shared" si="4"/>
        <v>+</v>
      </c>
      <c r="I76" s="15" t="s">
        <v>571</v>
      </c>
      <c r="J76" s="36">
        <f>'6pf'!Q394</f>
        <v>2.5</v>
      </c>
      <c r="K76" s="15" t="s">
        <v>445</v>
      </c>
      <c r="L76" s="15" t="s">
        <v>573</v>
      </c>
      <c r="M76" s="36">
        <f>SUM('6pf'!Q400:Q403)</f>
        <v>2.5</v>
      </c>
      <c r="N76" s="15" t="str">
        <f t="shared" si="5"/>
        <v>+</v>
      </c>
    </row>
    <row r="77" spans="2:14" x14ac:dyDescent="0.25">
      <c r="B77" s="15" t="s">
        <v>574</v>
      </c>
      <c r="C77" s="15">
        <f>'6pf'!P404</f>
        <v>0</v>
      </c>
      <c r="D77" s="15" t="s">
        <v>445</v>
      </c>
      <c r="E77" s="15" t="s">
        <v>575</v>
      </c>
      <c r="F77" s="15">
        <f>SUM('6pf'!P405:P408)</f>
        <v>0</v>
      </c>
      <c r="G77" s="15" t="str">
        <f t="shared" si="4"/>
        <v>+</v>
      </c>
      <c r="I77" s="15" t="s">
        <v>574</v>
      </c>
      <c r="J77" s="36">
        <f>'6pf'!Q404</f>
        <v>0</v>
      </c>
      <c r="K77" s="15" t="s">
        <v>445</v>
      </c>
      <c r="L77" s="15" t="s">
        <v>575</v>
      </c>
      <c r="M77" s="36">
        <f>SUM('6pf'!Q405:Q408)</f>
        <v>0</v>
      </c>
      <c r="N77" s="15" t="str">
        <f t="shared" si="5"/>
        <v>+</v>
      </c>
    </row>
    <row r="78" spans="2:14" x14ac:dyDescent="0.25">
      <c r="B78" s="15" t="s">
        <v>576</v>
      </c>
      <c r="C78" s="15">
        <f>'6pf'!P409</f>
        <v>0</v>
      </c>
      <c r="D78" s="15" t="s">
        <v>445</v>
      </c>
      <c r="E78" s="15" t="s">
        <v>577</v>
      </c>
      <c r="F78" s="15">
        <f>SUM('6pf'!P410:P414)</f>
        <v>0</v>
      </c>
      <c r="G78" s="15" t="str">
        <f t="shared" si="4"/>
        <v>+</v>
      </c>
      <c r="I78" s="15" t="s">
        <v>576</v>
      </c>
      <c r="J78" s="36">
        <f>'6pf'!Q409</f>
        <v>0</v>
      </c>
      <c r="K78" s="15" t="s">
        <v>445</v>
      </c>
      <c r="L78" s="15" t="s">
        <v>577</v>
      </c>
      <c r="M78" s="36">
        <f>SUM('6pf'!Q410:Q414)</f>
        <v>0</v>
      </c>
      <c r="N78" s="15" t="str">
        <f t="shared" si="5"/>
        <v>+</v>
      </c>
    </row>
    <row r="79" spans="2:14" x14ac:dyDescent="0.25">
      <c r="B79" s="15" t="s">
        <v>578</v>
      </c>
      <c r="C79" s="15">
        <f>'6pf'!P415</f>
        <v>0</v>
      </c>
      <c r="D79" s="15" t="s">
        <v>445</v>
      </c>
      <c r="E79" s="15" t="s">
        <v>579</v>
      </c>
      <c r="F79" s="15">
        <f>SUM('6pf'!P416:P419)</f>
        <v>0</v>
      </c>
      <c r="G79" s="15" t="str">
        <f t="shared" si="4"/>
        <v>+</v>
      </c>
      <c r="I79" s="15" t="s">
        <v>578</v>
      </c>
      <c r="J79" s="36">
        <f>'6pf'!Q415</f>
        <v>0</v>
      </c>
      <c r="K79" s="15" t="s">
        <v>445</v>
      </c>
      <c r="L79" s="15" t="s">
        <v>579</v>
      </c>
      <c r="M79" s="36">
        <f>SUM('6pf'!Q416:Q419)</f>
        <v>0</v>
      </c>
      <c r="N79" s="15" t="str">
        <f t="shared" si="5"/>
        <v>+</v>
      </c>
    </row>
    <row r="80" spans="2:14" x14ac:dyDescent="0.25">
      <c r="B80" s="15" t="s">
        <v>580</v>
      </c>
      <c r="C80" s="15">
        <f>'6pf'!P420</f>
        <v>0</v>
      </c>
      <c r="D80" s="15" t="s">
        <v>445</v>
      </c>
      <c r="E80" s="15" t="s">
        <v>581</v>
      </c>
      <c r="F80" s="15">
        <f>SUM('6pf'!P421:P424)</f>
        <v>0</v>
      </c>
      <c r="G80" s="15" t="str">
        <f t="shared" si="4"/>
        <v>+</v>
      </c>
      <c r="I80" s="15" t="s">
        <v>580</v>
      </c>
      <c r="J80" s="36">
        <f>'6pf'!Q420</f>
        <v>0</v>
      </c>
      <c r="K80" s="15" t="s">
        <v>445</v>
      </c>
      <c r="L80" s="15" t="s">
        <v>581</v>
      </c>
      <c r="M80" s="36">
        <f>SUM('6pf'!Q421:Q424)</f>
        <v>0</v>
      </c>
      <c r="N80" s="15" t="str">
        <f t="shared" si="5"/>
        <v>+</v>
      </c>
    </row>
    <row r="81" spans="2:14" x14ac:dyDescent="0.25">
      <c r="B81" s="15" t="s">
        <v>582</v>
      </c>
      <c r="C81" s="15">
        <f>'6pf'!P426</f>
        <v>196</v>
      </c>
      <c r="D81" s="15" t="s">
        <v>583</v>
      </c>
      <c r="E81" s="15" t="s">
        <v>584</v>
      </c>
      <c r="F81" s="15">
        <f>'6pf'!P427+'6pf'!P451+'6pf'!P452+'6pf'!P453</f>
        <v>268</v>
      </c>
      <c r="G81" s="15" t="str">
        <f>IF(C81&lt;=F81,"+","-")</f>
        <v>+</v>
      </c>
      <c r="I81" s="15" t="s">
        <v>582</v>
      </c>
      <c r="J81" s="36">
        <f>'6pf'!Q426</f>
        <v>1604.7</v>
      </c>
      <c r="K81" s="15" t="s">
        <v>583</v>
      </c>
      <c r="L81" s="15" t="s">
        <v>584</v>
      </c>
      <c r="M81" s="36">
        <f>'6pf'!Q427+'6pf'!Q451+'6pf'!Q452+'6pf'!Q453</f>
        <v>2293.6</v>
      </c>
      <c r="N81" s="15" t="str">
        <f>IF(J81&lt;=M81,"+","-")</f>
        <v>+</v>
      </c>
    </row>
    <row r="82" spans="2:14" x14ac:dyDescent="0.25">
      <c r="B82" s="15" t="s">
        <v>585</v>
      </c>
      <c r="C82" s="15">
        <f>'6pf'!P427</f>
        <v>258</v>
      </c>
      <c r="D82" s="15" t="s">
        <v>445</v>
      </c>
      <c r="E82" s="15" t="s">
        <v>586</v>
      </c>
      <c r="F82" s="15">
        <f>'6pf'!P428+'6pf'!P438+'6pf'!P450</f>
        <v>258</v>
      </c>
      <c r="G82" s="15" t="str">
        <f t="shared" ref="G82:G87" si="6">IF(C82=F82,"+","-")</f>
        <v>+</v>
      </c>
      <c r="I82" s="15" t="s">
        <v>585</v>
      </c>
      <c r="J82" s="36">
        <f>'6pf'!Q427</f>
        <v>2242.5</v>
      </c>
      <c r="K82" s="15" t="s">
        <v>445</v>
      </c>
      <c r="L82" s="15" t="s">
        <v>586</v>
      </c>
      <c r="M82" s="36">
        <f>'6pf'!Q428+'6pf'!Q438+'6pf'!Q450</f>
        <v>2242.5</v>
      </c>
      <c r="N82" s="15" t="str">
        <f t="shared" ref="N82:N87" si="7">IF(J82=M82,"+","-")</f>
        <v>+</v>
      </c>
    </row>
    <row r="83" spans="2:14" x14ac:dyDescent="0.25">
      <c r="B83" s="15" t="s">
        <v>587</v>
      </c>
      <c r="C83" s="15">
        <f>'6pf'!P428</f>
        <v>40</v>
      </c>
      <c r="D83" s="15" t="s">
        <v>445</v>
      </c>
      <c r="E83" s="15" t="s">
        <v>588</v>
      </c>
      <c r="F83" s="35">
        <f>SUM('6pf'!P429:P431)</f>
        <v>40</v>
      </c>
      <c r="G83" s="15" t="str">
        <f t="shared" si="6"/>
        <v>+</v>
      </c>
      <c r="I83" s="15" t="s">
        <v>587</v>
      </c>
      <c r="J83" s="36">
        <f>'6pf'!Q428</f>
        <v>437.1</v>
      </c>
      <c r="K83" s="15" t="s">
        <v>445</v>
      </c>
      <c r="L83" s="15" t="s">
        <v>588</v>
      </c>
      <c r="M83" s="35">
        <f>SUM('6pf'!Q429:Q431)</f>
        <v>437.1</v>
      </c>
      <c r="N83" s="15" t="str">
        <f t="shared" si="7"/>
        <v>+</v>
      </c>
    </row>
    <row r="84" spans="2:14" x14ac:dyDescent="0.25">
      <c r="B84" s="15" t="s">
        <v>589</v>
      </c>
      <c r="C84" s="15">
        <f>'6pf'!P432</f>
        <v>1</v>
      </c>
      <c r="D84" s="15" t="s">
        <v>445</v>
      </c>
      <c r="E84" s="15" t="s">
        <v>590</v>
      </c>
      <c r="F84" s="15">
        <f>SUM('6pf'!P433:P435)</f>
        <v>1</v>
      </c>
      <c r="G84" s="15" t="str">
        <f t="shared" si="6"/>
        <v>+</v>
      </c>
      <c r="I84" s="15" t="s">
        <v>589</v>
      </c>
      <c r="J84" s="36">
        <f>'6pf'!Q432</f>
        <v>12</v>
      </c>
      <c r="K84" s="15" t="s">
        <v>445</v>
      </c>
      <c r="L84" s="15" t="s">
        <v>590</v>
      </c>
      <c r="M84" s="36">
        <f>SUM('6pf'!Q433:Q435)</f>
        <v>12</v>
      </c>
      <c r="N84" s="15" t="str">
        <f t="shared" si="7"/>
        <v>+</v>
      </c>
    </row>
    <row r="85" spans="2:14" x14ac:dyDescent="0.25">
      <c r="B85" s="15" t="s">
        <v>591</v>
      </c>
      <c r="C85" s="15">
        <f>'6pf'!P440</f>
        <v>252</v>
      </c>
      <c r="D85" s="15" t="s">
        <v>445</v>
      </c>
      <c r="E85" s="15" t="s">
        <v>592</v>
      </c>
      <c r="F85" s="15">
        <f>SUM('6pf'!P441:P444)</f>
        <v>252</v>
      </c>
      <c r="G85" s="15" t="str">
        <f t="shared" si="6"/>
        <v>+</v>
      </c>
      <c r="I85" s="15" t="s">
        <v>591</v>
      </c>
      <c r="J85" s="36">
        <f>'6pf'!Q440</f>
        <v>2204.1</v>
      </c>
      <c r="K85" s="15" t="s">
        <v>445</v>
      </c>
      <c r="L85" s="15" t="s">
        <v>592</v>
      </c>
      <c r="M85" s="36">
        <f>SUM('6pf'!Q441:Q444)</f>
        <v>2204.1000000000004</v>
      </c>
      <c r="N85" s="15" t="str">
        <f t="shared" si="7"/>
        <v>+</v>
      </c>
    </row>
    <row r="86" spans="2:14" x14ac:dyDescent="0.25">
      <c r="B86" s="15" t="s">
        <v>593</v>
      </c>
      <c r="C86" s="15">
        <f>'6pf'!P445</f>
        <v>73</v>
      </c>
      <c r="D86" s="15" t="s">
        <v>445</v>
      </c>
      <c r="E86" s="15" t="s">
        <v>594</v>
      </c>
      <c r="F86" s="15">
        <f>SUM('6pf'!P446:P449)</f>
        <v>73</v>
      </c>
      <c r="G86" s="15" t="str">
        <f t="shared" si="6"/>
        <v>+</v>
      </c>
      <c r="I86" s="15" t="s">
        <v>593</v>
      </c>
      <c r="J86" s="36">
        <f>'6pf'!Q445</f>
        <v>428.1</v>
      </c>
      <c r="K86" s="15" t="s">
        <v>445</v>
      </c>
      <c r="L86" s="15" t="s">
        <v>594</v>
      </c>
      <c r="M86" s="36">
        <f>SUM('6pf'!Q446:Q449)</f>
        <v>428.09999999999997</v>
      </c>
      <c r="N86" s="15" t="str">
        <f t="shared" si="7"/>
        <v>+</v>
      </c>
    </row>
    <row r="87" spans="2:14" x14ac:dyDescent="0.25">
      <c r="B87" s="15" t="s">
        <v>595</v>
      </c>
      <c r="C87" s="15">
        <f>'6pf'!P476</f>
        <v>0</v>
      </c>
      <c r="D87" s="15" t="s">
        <v>445</v>
      </c>
      <c r="E87" s="15" t="s">
        <v>596</v>
      </c>
      <c r="F87" s="15">
        <f>'6pf'!P477+'6pf'!P478</f>
        <v>0</v>
      </c>
      <c r="G87" s="15" t="str">
        <f t="shared" si="6"/>
        <v>+</v>
      </c>
      <c r="I87" s="15" t="s">
        <v>595</v>
      </c>
      <c r="J87" s="36">
        <f>'6pf'!Q476</f>
        <v>0</v>
      </c>
      <c r="K87" s="15" t="s">
        <v>445</v>
      </c>
      <c r="L87" s="15" t="s">
        <v>596</v>
      </c>
      <c r="M87" s="36">
        <f>'6pf'!Q477+'6pf'!Q478</f>
        <v>0</v>
      </c>
      <c r="N87" s="15" t="str">
        <f t="shared" si="7"/>
        <v>+</v>
      </c>
    </row>
    <row r="88" spans="2:14" x14ac:dyDescent="0.25">
      <c r="B88" s="15" t="s">
        <v>597</v>
      </c>
      <c r="C88" s="15">
        <f>'6pf'!P480</f>
        <v>0</v>
      </c>
      <c r="D88" s="15" t="s">
        <v>583</v>
      </c>
      <c r="E88" s="15" t="s">
        <v>598</v>
      </c>
      <c r="F88" s="15">
        <f>'6pf'!P481+'6pf'!P482+'6pf'!P486+'6pf'!P489+'6pf'!P490</f>
        <v>0</v>
      </c>
      <c r="G88" s="15" t="str">
        <f>IF(C88&lt;=F88,"+","-")</f>
        <v>+</v>
      </c>
      <c r="I88" s="15" t="s">
        <v>597</v>
      </c>
      <c r="J88" s="36">
        <f>'6pf'!Q480</f>
        <v>0</v>
      </c>
      <c r="K88" s="15" t="s">
        <v>583</v>
      </c>
      <c r="L88" s="15" t="s">
        <v>598</v>
      </c>
      <c r="M88" s="36">
        <f>'6pf'!Q481+'6pf'!Q482+'6pf'!Q486+'6pf'!Q489+'6pf'!Q490</f>
        <v>0</v>
      </c>
      <c r="N88" s="15" t="str">
        <f>IF(J88&lt;=M88,"+","-")</f>
        <v>+</v>
      </c>
    </row>
    <row r="89" spans="2:14" x14ac:dyDescent="0.25">
      <c r="B89" s="15" t="s">
        <v>599</v>
      </c>
      <c r="C89" s="15">
        <f>'6pf'!P482</f>
        <v>0</v>
      </c>
      <c r="D89" s="15" t="s">
        <v>445</v>
      </c>
      <c r="E89" s="15" t="s">
        <v>600</v>
      </c>
      <c r="F89" s="15">
        <f>SUM('6pf'!P483:P485)</f>
        <v>0</v>
      </c>
      <c r="G89" s="15" t="str">
        <f t="shared" ref="G89:G113" si="8">IF(C89=F89,"+","-")</f>
        <v>+</v>
      </c>
      <c r="I89" s="15" t="s">
        <v>599</v>
      </c>
      <c r="J89" s="36">
        <f>'6pf'!Q482</f>
        <v>0</v>
      </c>
      <c r="K89" s="15" t="s">
        <v>445</v>
      </c>
      <c r="L89" s="15" t="s">
        <v>600</v>
      </c>
      <c r="M89" s="36">
        <f>SUM('6pf'!Q483:Q485)</f>
        <v>0</v>
      </c>
      <c r="N89" s="15" t="str">
        <f t="shared" ref="N89:N113" si="9">IF(J89=M89,"+","-")</f>
        <v>+</v>
      </c>
    </row>
    <row r="90" spans="2:14" x14ac:dyDescent="0.25">
      <c r="B90" s="15" t="s">
        <v>601</v>
      </c>
      <c r="C90" s="15">
        <f>'6pf'!P486</f>
        <v>0</v>
      </c>
      <c r="D90" s="15" t="s">
        <v>445</v>
      </c>
      <c r="E90" s="15" t="s">
        <v>602</v>
      </c>
      <c r="F90" s="15">
        <f>'6pf'!P487+'6pf'!P488</f>
        <v>0</v>
      </c>
      <c r="G90" s="15" t="str">
        <f t="shared" si="8"/>
        <v>+</v>
      </c>
      <c r="I90" s="15" t="s">
        <v>601</v>
      </c>
      <c r="J90" s="36">
        <f>'6pf'!Q486</f>
        <v>0</v>
      </c>
      <c r="K90" s="15" t="s">
        <v>445</v>
      </c>
      <c r="L90" s="15" t="s">
        <v>602</v>
      </c>
      <c r="M90" s="36">
        <f>'6pf'!Q487+'6pf'!Q488</f>
        <v>0</v>
      </c>
      <c r="N90" s="15" t="str">
        <f t="shared" si="9"/>
        <v>+</v>
      </c>
    </row>
    <row r="91" spans="2:14" x14ac:dyDescent="0.25">
      <c r="B91" s="15" t="s">
        <v>603</v>
      </c>
      <c r="C91" s="15">
        <f>'6pf'!P492</f>
        <v>653</v>
      </c>
      <c r="D91" s="15" t="s">
        <v>445</v>
      </c>
      <c r="E91" s="15" t="s">
        <v>604</v>
      </c>
      <c r="F91" s="15">
        <f>'6pf'!P493+'6pf'!P497</f>
        <v>653</v>
      </c>
      <c r="G91" s="15" t="str">
        <f t="shared" si="8"/>
        <v>+</v>
      </c>
      <c r="I91" s="15" t="s">
        <v>603</v>
      </c>
      <c r="J91" s="36">
        <f>'6pf'!Q492</f>
        <v>11503.8</v>
      </c>
      <c r="K91" s="15" t="s">
        <v>445</v>
      </c>
      <c r="L91" s="15" t="s">
        <v>604</v>
      </c>
      <c r="M91" s="36">
        <f>'6pf'!Q493+'6pf'!Q497</f>
        <v>11503.8</v>
      </c>
      <c r="N91" s="15" t="str">
        <f t="shared" si="9"/>
        <v>+</v>
      </c>
    </row>
    <row r="92" spans="2:14" x14ac:dyDescent="0.25">
      <c r="B92" s="15" t="s">
        <v>605</v>
      </c>
      <c r="C92" s="15">
        <f>'6pf'!P493</f>
        <v>653</v>
      </c>
      <c r="D92" s="15" t="s">
        <v>445</v>
      </c>
      <c r="E92" s="15" t="s">
        <v>606</v>
      </c>
      <c r="F92" s="15">
        <f>SUM('6pf'!P494:P496)</f>
        <v>653</v>
      </c>
      <c r="G92" s="15" t="str">
        <f t="shared" si="8"/>
        <v>+</v>
      </c>
      <c r="I92" s="15" t="s">
        <v>605</v>
      </c>
      <c r="J92" s="36">
        <f>'6pf'!Q493</f>
        <v>11503.8</v>
      </c>
      <c r="K92" s="15" t="s">
        <v>445</v>
      </c>
      <c r="L92" s="15" t="s">
        <v>606</v>
      </c>
      <c r="M92" s="36">
        <f>SUM('6pf'!Q494:Q496)</f>
        <v>11503.8</v>
      </c>
      <c r="N92" s="15" t="str">
        <f t="shared" si="9"/>
        <v>+</v>
      </c>
    </row>
    <row r="93" spans="2:14" x14ac:dyDescent="0.25">
      <c r="B93" s="15" t="s">
        <v>607</v>
      </c>
      <c r="C93" s="15">
        <f>'6pf'!P497</f>
        <v>0</v>
      </c>
      <c r="D93" s="15" t="s">
        <v>445</v>
      </c>
      <c r="E93" s="15" t="s">
        <v>608</v>
      </c>
      <c r="F93" s="15">
        <f>SUM('6pf'!P498:P499)</f>
        <v>0</v>
      </c>
      <c r="G93" s="15" t="str">
        <f t="shared" si="8"/>
        <v>+</v>
      </c>
      <c r="I93" s="15" t="s">
        <v>607</v>
      </c>
      <c r="J93" s="36">
        <f>'6pf'!Q497</f>
        <v>0</v>
      </c>
      <c r="K93" s="15" t="s">
        <v>445</v>
      </c>
      <c r="L93" s="15" t="s">
        <v>608</v>
      </c>
      <c r="M93" s="36">
        <f>SUM('6pf'!Q498:Q499)</f>
        <v>0</v>
      </c>
      <c r="N93" s="15" t="str">
        <f t="shared" si="9"/>
        <v>+</v>
      </c>
    </row>
    <row r="94" spans="2:14" x14ac:dyDescent="0.25">
      <c r="B94" s="15" t="s">
        <v>609</v>
      </c>
      <c r="C94" s="15">
        <f>'6pf'!P501</f>
        <v>31</v>
      </c>
      <c r="D94" s="15" t="s">
        <v>445</v>
      </c>
      <c r="E94" s="15" t="s">
        <v>610</v>
      </c>
      <c r="F94" s="15">
        <f>SUM('6pf'!P502:P506)</f>
        <v>31</v>
      </c>
      <c r="G94" s="15" t="str">
        <f t="shared" si="8"/>
        <v>+</v>
      </c>
      <c r="I94" s="15" t="s">
        <v>609</v>
      </c>
      <c r="J94" s="36">
        <f>'6pf'!Q501</f>
        <v>163.4</v>
      </c>
      <c r="K94" s="15" t="s">
        <v>445</v>
      </c>
      <c r="L94" s="15" t="s">
        <v>610</v>
      </c>
      <c r="M94" s="36">
        <f>SUM('6pf'!Q502:Q506)</f>
        <v>163.39999999999998</v>
      </c>
      <c r="N94" s="15" t="str">
        <f t="shared" si="9"/>
        <v>+</v>
      </c>
    </row>
    <row r="95" spans="2:14" x14ac:dyDescent="0.25">
      <c r="B95" s="15" t="s">
        <v>609</v>
      </c>
      <c r="C95" s="15">
        <f>'6pf'!P501</f>
        <v>31</v>
      </c>
      <c r="D95" s="15" t="s">
        <v>445</v>
      </c>
      <c r="E95" s="15" t="s">
        <v>611</v>
      </c>
      <c r="F95" s="15">
        <f>SUM('6pf'!P507:P515)</f>
        <v>31</v>
      </c>
      <c r="G95" s="15" t="str">
        <f t="shared" si="8"/>
        <v>+</v>
      </c>
      <c r="I95" s="15" t="s">
        <v>609</v>
      </c>
      <c r="J95" s="36">
        <f>'6pf'!Q501</f>
        <v>163.4</v>
      </c>
      <c r="K95" s="15" t="s">
        <v>445</v>
      </c>
      <c r="L95" s="15" t="s">
        <v>611</v>
      </c>
      <c r="M95" s="36">
        <f>SUM('6pf'!Q507:Q515)</f>
        <v>163.39999999999998</v>
      </c>
      <c r="N95" s="15" t="str">
        <f t="shared" si="9"/>
        <v>+</v>
      </c>
    </row>
    <row r="96" spans="2:14" x14ac:dyDescent="0.25">
      <c r="B96" s="15" t="s">
        <v>612</v>
      </c>
      <c r="C96" s="15">
        <f>'6pf'!P524</f>
        <v>0</v>
      </c>
      <c r="D96" s="15" t="s">
        <v>445</v>
      </c>
      <c r="E96" s="15" t="s">
        <v>613</v>
      </c>
      <c r="F96" s="15">
        <f>SUM('6pf'!P525:P527)</f>
        <v>0</v>
      </c>
      <c r="G96" s="15" t="str">
        <f t="shared" si="8"/>
        <v>+</v>
      </c>
      <c r="I96" s="15" t="s">
        <v>612</v>
      </c>
      <c r="J96" s="36">
        <f>'6pf'!Q524</f>
        <v>0</v>
      </c>
      <c r="K96" s="15" t="s">
        <v>445</v>
      </c>
      <c r="L96" s="15" t="s">
        <v>613</v>
      </c>
      <c r="M96" s="36">
        <f>SUM('6pf'!Q525:Q527)</f>
        <v>0</v>
      </c>
      <c r="N96" s="15" t="str">
        <f t="shared" si="9"/>
        <v>+</v>
      </c>
    </row>
    <row r="97" spans="2:14" x14ac:dyDescent="0.25">
      <c r="B97" s="15" t="s">
        <v>614</v>
      </c>
      <c r="C97" s="15">
        <f>'6pf'!P533</f>
        <v>0</v>
      </c>
      <c r="D97" s="15" t="s">
        <v>445</v>
      </c>
      <c r="E97" s="15" t="s">
        <v>615</v>
      </c>
      <c r="F97" s="15">
        <f>'6pf'!P534+'6pf'!P541</f>
        <v>0</v>
      </c>
      <c r="G97" s="15" t="str">
        <f t="shared" si="8"/>
        <v>+</v>
      </c>
      <c r="I97" s="15" t="s">
        <v>614</v>
      </c>
      <c r="J97" s="36">
        <f>'6pf'!Q533</f>
        <v>0</v>
      </c>
      <c r="K97" s="15" t="s">
        <v>445</v>
      </c>
      <c r="L97" s="15" t="s">
        <v>615</v>
      </c>
      <c r="M97" s="36">
        <f>'6pf'!Q534+'6pf'!Q541</f>
        <v>0</v>
      </c>
      <c r="N97" s="15" t="str">
        <f t="shared" si="9"/>
        <v>+</v>
      </c>
    </row>
    <row r="98" spans="2:14" x14ac:dyDescent="0.25">
      <c r="B98" s="15" t="s">
        <v>616</v>
      </c>
      <c r="C98" s="15">
        <f>'6pf'!P534</f>
        <v>0</v>
      </c>
      <c r="D98" s="15" t="s">
        <v>445</v>
      </c>
      <c r="E98" s="15" t="s">
        <v>617</v>
      </c>
      <c r="F98" s="15">
        <f>'6pf'!P535+'6pf'!P537+'6pf'!P539</f>
        <v>0</v>
      </c>
      <c r="G98" s="15" t="str">
        <f t="shared" si="8"/>
        <v>+</v>
      </c>
      <c r="I98" s="15" t="s">
        <v>616</v>
      </c>
      <c r="J98" s="36">
        <f>'6pf'!Q534</f>
        <v>0</v>
      </c>
      <c r="K98" s="15" t="s">
        <v>445</v>
      </c>
      <c r="L98" s="15" t="s">
        <v>617</v>
      </c>
      <c r="M98" s="36">
        <f>'6pf'!Q535+'6pf'!Q537+'6pf'!Q539</f>
        <v>0</v>
      </c>
      <c r="N98" s="15" t="str">
        <f t="shared" si="9"/>
        <v>+</v>
      </c>
    </row>
    <row r="99" spans="2:14" x14ac:dyDescent="0.25">
      <c r="B99" s="15" t="s">
        <v>618</v>
      </c>
      <c r="C99" s="15">
        <f>'6pf'!P541</f>
        <v>0</v>
      </c>
      <c r="D99" s="15" t="s">
        <v>445</v>
      </c>
      <c r="E99" s="15" t="s">
        <v>619</v>
      </c>
      <c r="F99" s="15">
        <f>SUM('6pf'!P542:P544)</f>
        <v>0</v>
      </c>
      <c r="G99" s="15" t="str">
        <f t="shared" si="8"/>
        <v>+</v>
      </c>
      <c r="I99" s="15" t="s">
        <v>618</v>
      </c>
      <c r="J99" s="36">
        <f>'6pf'!Q541</f>
        <v>0</v>
      </c>
      <c r="K99" s="15" t="s">
        <v>445</v>
      </c>
      <c r="L99" s="15" t="s">
        <v>619</v>
      </c>
      <c r="M99" s="36">
        <f>SUM('6pf'!Q542:Q544)</f>
        <v>0</v>
      </c>
      <c r="N99" s="15" t="str">
        <f t="shared" si="9"/>
        <v>+</v>
      </c>
    </row>
    <row r="100" spans="2:14" x14ac:dyDescent="0.25">
      <c r="B100" s="15" t="s">
        <v>620</v>
      </c>
      <c r="C100" s="15">
        <f>'6pf'!P545</f>
        <v>0</v>
      </c>
      <c r="D100" s="15" t="s">
        <v>445</v>
      </c>
      <c r="E100" s="15" t="s">
        <v>621</v>
      </c>
      <c r="F100" s="15">
        <f>'6pf'!P546+'6pf'!P550</f>
        <v>0</v>
      </c>
      <c r="G100" s="15" t="str">
        <f t="shared" si="8"/>
        <v>+</v>
      </c>
      <c r="I100" s="15" t="s">
        <v>620</v>
      </c>
      <c r="J100" s="36">
        <f>'6pf'!Q545</f>
        <v>0</v>
      </c>
      <c r="K100" s="15" t="s">
        <v>445</v>
      </c>
      <c r="L100" s="15" t="s">
        <v>621</v>
      </c>
      <c r="M100" s="36">
        <f>'6pf'!Q546+'6pf'!Q550</f>
        <v>0</v>
      </c>
      <c r="N100" s="15" t="str">
        <f t="shared" si="9"/>
        <v>+</v>
      </c>
    </row>
    <row r="101" spans="2:14" x14ac:dyDescent="0.25">
      <c r="B101" s="15" t="s">
        <v>622</v>
      </c>
      <c r="C101" s="15">
        <f>'6pf'!P546</f>
        <v>0</v>
      </c>
      <c r="D101" s="15" t="s">
        <v>445</v>
      </c>
      <c r="E101" s="15" t="s">
        <v>623</v>
      </c>
      <c r="F101" s="15">
        <f>SUM('6pf'!P547:P549)</f>
        <v>0</v>
      </c>
      <c r="G101" s="15" t="str">
        <f t="shared" si="8"/>
        <v>+</v>
      </c>
      <c r="I101" s="15" t="s">
        <v>622</v>
      </c>
      <c r="J101" s="36">
        <f>'6pf'!Q546</f>
        <v>0</v>
      </c>
      <c r="K101" s="15" t="s">
        <v>445</v>
      </c>
      <c r="L101" s="15" t="s">
        <v>623</v>
      </c>
      <c r="M101" s="36">
        <f>SUM('6pf'!Q547:Q549)</f>
        <v>0</v>
      </c>
      <c r="N101" s="15" t="str">
        <f t="shared" si="9"/>
        <v>+</v>
      </c>
    </row>
    <row r="102" spans="2:14" x14ac:dyDescent="0.25">
      <c r="B102" s="15" t="s">
        <v>624</v>
      </c>
      <c r="C102" s="15">
        <f>'6pf'!P550</f>
        <v>0</v>
      </c>
      <c r="D102" s="15" t="s">
        <v>445</v>
      </c>
      <c r="E102" s="15" t="s">
        <v>625</v>
      </c>
      <c r="F102" s="15">
        <f>SUM('6pf'!P551:P553)</f>
        <v>0</v>
      </c>
      <c r="G102" s="15" t="str">
        <f t="shared" si="8"/>
        <v>+</v>
      </c>
      <c r="I102" s="15" t="s">
        <v>624</v>
      </c>
      <c r="J102" s="36">
        <f>'6pf'!Q550</f>
        <v>0</v>
      </c>
      <c r="K102" s="15" t="s">
        <v>445</v>
      </c>
      <c r="L102" s="15" t="s">
        <v>625</v>
      </c>
      <c r="M102" s="36">
        <f>SUM('6pf'!Q551:Q553)</f>
        <v>0</v>
      </c>
      <c r="N102" s="15" t="str">
        <f t="shared" si="9"/>
        <v>+</v>
      </c>
    </row>
    <row r="103" spans="2:14" x14ac:dyDescent="0.25">
      <c r="B103" s="15" t="s">
        <v>626</v>
      </c>
      <c r="C103" s="15">
        <f>'6pf'!P554</f>
        <v>0</v>
      </c>
      <c r="D103" s="15" t="s">
        <v>445</v>
      </c>
      <c r="E103" s="15" t="s">
        <v>627</v>
      </c>
      <c r="F103" s="15">
        <f>'6pf'!P555+'6pf'!P560</f>
        <v>0</v>
      </c>
      <c r="G103" s="15" t="str">
        <f t="shared" si="8"/>
        <v>+</v>
      </c>
      <c r="I103" s="15" t="s">
        <v>626</v>
      </c>
      <c r="J103" s="36">
        <f>'6pf'!Q554</f>
        <v>0</v>
      </c>
      <c r="K103" s="15" t="s">
        <v>445</v>
      </c>
      <c r="L103" s="15" t="s">
        <v>627</v>
      </c>
      <c r="M103" s="36">
        <f>'6pf'!Q555+'6pf'!Q560</f>
        <v>0</v>
      </c>
      <c r="N103" s="15" t="str">
        <f t="shared" si="9"/>
        <v>+</v>
      </c>
    </row>
    <row r="104" spans="2:14" x14ac:dyDescent="0.25">
      <c r="B104" s="15" t="s">
        <v>628</v>
      </c>
      <c r="C104" s="15">
        <f>'6pf'!P555</f>
        <v>0</v>
      </c>
      <c r="D104" s="15" t="s">
        <v>445</v>
      </c>
      <c r="E104" s="15" t="s">
        <v>629</v>
      </c>
      <c r="F104" s="15">
        <f>SUM('6pf'!P556:P559)</f>
        <v>0</v>
      </c>
      <c r="G104" s="15" t="str">
        <f t="shared" si="8"/>
        <v>+</v>
      </c>
      <c r="I104" s="15" t="s">
        <v>628</v>
      </c>
      <c r="J104" s="36">
        <f>'6pf'!Q555</f>
        <v>0</v>
      </c>
      <c r="K104" s="15" t="s">
        <v>445</v>
      </c>
      <c r="L104" s="15" t="s">
        <v>629</v>
      </c>
      <c r="M104" s="36">
        <f>SUM('6pf'!Q556:Q559)</f>
        <v>0</v>
      </c>
      <c r="N104" s="15" t="str">
        <f t="shared" si="9"/>
        <v>+</v>
      </c>
    </row>
    <row r="105" spans="2:14" x14ac:dyDescent="0.25">
      <c r="B105" s="15" t="s">
        <v>630</v>
      </c>
      <c r="C105" s="15">
        <f>'6pf'!P560</f>
        <v>0</v>
      </c>
      <c r="D105" s="15" t="s">
        <v>445</v>
      </c>
      <c r="E105" s="15" t="s">
        <v>631</v>
      </c>
      <c r="F105" s="15">
        <f>SUM('6pf'!P561:P563)</f>
        <v>0</v>
      </c>
      <c r="G105" s="15" t="str">
        <f t="shared" si="8"/>
        <v>+</v>
      </c>
      <c r="I105" s="15" t="s">
        <v>630</v>
      </c>
      <c r="J105" s="36">
        <f>'6pf'!Q560</f>
        <v>0</v>
      </c>
      <c r="K105" s="15" t="s">
        <v>445</v>
      </c>
      <c r="L105" s="15" t="s">
        <v>631</v>
      </c>
      <c r="M105" s="36">
        <f>SUM('6pf'!Q561:Q563)</f>
        <v>0</v>
      </c>
      <c r="N105" s="15" t="str">
        <f t="shared" si="9"/>
        <v>+</v>
      </c>
    </row>
    <row r="106" spans="2:14" x14ac:dyDescent="0.25">
      <c r="B106" s="15" t="s">
        <v>632</v>
      </c>
      <c r="C106" s="15">
        <f>'6pf'!P564</f>
        <v>2</v>
      </c>
      <c r="D106" s="15" t="s">
        <v>445</v>
      </c>
      <c r="E106" s="15" t="s">
        <v>633</v>
      </c>
      <c r="F106" s="15">
        <f>'6pf'!P565+'6pf'!P568</f>
        <v>2</v>
      </c>
      <c r="G106" s="15" t="str">
        <f t="shared" si="8"/>
        <v>+</v>
      </c>
      <c r="I106" s="15" t="s">
        <v>632</v>
      </c>
      <c r="J106" s="36">
        <f>'6pf'!Q564</f>
        <v>28.8</v>
      </c>
      <c r="K106" s="15" t="s">
        <v>445</v>
      </c>
      <c r="L106" s="15" t="s">
        <v>633</v>
      </c>
      <c r="M106" s="36">
        <f>'6pf'!Q565+'6pf'!Q568</f>
        <v>28.799999999999997</v>
      </c>
      <c r="N106" s="15" t="str">
        <f t="shared" si="9"/>
        <v>+</v>
      </c>
    </row>
    <row r="107" spans="2:14" x14ac:dyDescent="0.25">
      <c r="B107" s="15" t="s">
        <v>634</v>
      </c>
      <c r="C107" s="15">
        <f>'6pf'!P565</f>
        <v>1</v>
      </c>
      <c r="D107" s="15" t="s">
        <v>445</v>
      </c>
      <c r="E107" s="15" t="s">
        <v>635</v>
      </c>
      <c r="F107" s="15">
        <f>'6pf'!P566+'6pf'!P567</f>
        <v>1</v>
      </c>
      <c r="G107" s="15" t="str">
        <f t="shared" si="8"/>
        <v>+</v>
      </c>
      <c r="I107" s="15" t="s">
        <v>634</v>
      </c>
      <c r="J107" s="36">
        <f>'6pf'!Q565</f>
        <v>20.9</v>
      </c>
      <c r="K107" s="15" t="s">
        <v>445</v>
      </c>
      <c r="L107" s="15" t="s">
        <v>635</v>
      </c>
      <c r="M107" s="36">
        <f>'6pf'!Q566+'6pf'!Q567</f>
        <v>20.9</v>
      </c>
      <c r="N107" s="15" t="str">
        <f t="shared" si="9"/>
        <v>+</v>
      </c>
    </row>
    <row r="108" spans="2:14" x14ac:dyDescent="0.25">
      <c r="B108" s="15" t="s">
        <v>636</v>
      </c>
      <c r="C108" s="15">
        <f>'6pf'!P568</f>
        <v>1</v>
      </c>
      <c r="D108" s="15" t="s">
        <v>445</v>
      </c>
      <c r="E108" s="15" t="s">
        <v>637</v>
      </c>
      <c r="F108" s="15">
        <f>'6pf'!P569+'6pf'!P570</f>
        <v>1</v>
      </c>
      <c r="G108" s="15" t="str">
        <f t="shared" si="8"/>
        <v>+</v>
      </c>
      <c r="I108" s="15" t="s">
        <v>636</v>
      </c>
      <c r="J108" s="36">
        <f>'6pf'!Q568</f>
        <v>7.9</v>
      </c>
      <c r="K108" s="15" t="s">
        <v>445</v>
      </c>
      <c r="L108" s="15" t="s">
        <v>637</v>
      </c>
      <c r="M108" s="36">
        <f>'6pf'!Q569+'6pf'!Q570</f>
        <v>7.9</v>
      </c>
      <c r="N108" s="15" t="str">
        <f t="shared" si="9"/>
        <v>+</v>
      </c>
    </row>
    <row r="109" spans="2:14" x14ac:dyDescent="0.25">
      <c r="B109" s="15" t="s">
        <v>638</v>
      </c>
      <c r="C109" s="15">
        <f>'6pf'!P571</f>
        <v>0</v>
      </c>
      <c r="D109" s="15" t="s">
        <v>445</v>
      </c>
      <c r="E109" s="15" t="s">
        <v>639</v>
      </c>
      <c r="F109" s="15">
        <f>'6pf'!P572+'6pf'!P575</f>
        <v>0</v>
      </c>
      <c r="G109" s="15" t="str">
        <f t="shared" si="8"/>
        <v>+</v>
      </c>
      <c r="I109" s="15" t="s">
        <v>638</v>
      </c>
      <c r="J109" s="36">
        <f>'6pf'!Q571</f>
        <v>0</v>
      </c>
      <c r="K109" s="15" t="s">
        <v>445</v>
      </c>
      <c r="L109" s="15" t="s">
        <v>639</v>
      </c>
      <c r="M109" s="36">
        <f>'6pf'!Q572+'6pf'!Q575</f>
        <v>0</v>
      </c>
      <c r="N109" s="15" t="str">
        <f t="shared" si="9"/>
        <v>+</v>
      </c>
    </row>
    <row r="110" spans="2:14" x14ac:dyDescent="0.25">
      <c r="B110" s="15" t="s">
        <v>640</v>
      </c>
      <c r="C110" s="15">
        <f>'6pf'!P572</f>
        <v>0</v>
      </c>
      <c r="D110" s="15" t="s">
        <v>445</v>
      </c>
      <c r="E110" s="15" t="s">
        <v>641</v>
      </c>
      <c r="F110" s="15">
        <f>'6pf'!P573+'6pf'!P574</f>
        <v>0</v>
      </c>
      <c r="G110" s="15" t="str">
        <f t="shared" si="8"/>
        <v>+</v>
      </c>
      <c r="I110" s="15" t="s">
        <v>640</v>
      </c>
      <c r="J110" s="36">
        <f>'6pf'!Q572</f>
        <v>0</v>
      </c>
      <c r="K110" s="15" t="s">
        <v>445</v>
      </c>
      <c r="L110" s="15" t="s">
        <v>641</v>
      </c>
      <c r="M110" s="36">
        <f>'6pf'!Q573+'6pf'!Q574</f>
        <v>0</v>
      </c>
      <c r="N110" s="15" t="str">
        <f t="shared" si="9"/>
        <v>+</v>
      </c>
    </row>
    <row r="111" spans="2:14" x14ac:dyDescent="0.25">
      <c r="B111" s="15" t="s">
        <v>642</v>
      </c>
      <c r="C111" s="15">
        <f>'6pf'!P575</f>
        <v>0</v>
      </c>
      <c r="D111" s="15" t="s">
        <v>445</v>
      </c>
      <c r="E111" s="15" t="s">
        <v>643</v>
      </c>
      <c r="F111" s="15">
        <f>'6pf'!P576+'6pf'!P577</f>
        <v>0</v>
      </c>
      <c r="G111" s="15" t="str">
        <f t="shared" si="8"/>
        <v>+</v>
      </c>
      <c r="I111" s="15" t="s">
        <v>642</v>
      </c>
      <c r="J111" s="36">
        <f>'6pf'!Q575</f>
        <v>0</v>
      </c>
      <c r="K111" s="15" t="s">
        <v>445</v>
      </c>
      <c r="L111" s="15" t="s">
        <v>643</v>
      </c>
      <c r="M111" s="36">
        <f>'6pf'!Q576+'6pf'!Q577</f>
        <v>0</v>
      </c>
      <c r="N111" s="15" t="str">
        <f t="shared" si="9"/>
        <v>+</v>
      </c>
    </row>
    <row r="112" spans="2:14" x14ac:dyDescent="0.25">
      <c r="B112" s="15" t="s">
        <v>644</v>
      </c>
      <c r="C112" s="15">
        <f>'6pf'!P578</f>
        <v>1</v>
      </c>
      <c r="D112" s="15" t="s">
        <v>445</v>
      </c>
      <c r="E112" s="15" t="s">
        <v>645</v>
      </c>
      <c r="F112" s="15">
        <f>'6pf'!P579+'6pf'!P580</f>
        <v>1</v>
      </c>
      <c r="G112" s="15" t="str">
        <f t="shared" si="8"/>
        <v>+</v>
      </c>
      <c r="I112" s="15" t="s">
        <v>644</v>
      </c>
      <c r="J112" s="36">
        <f>'6pf'!Q578</f>
        <v>2.1</v>
      </c>
      <c r="K112" s="15" t="s">
        <v>445</v>
      </c>
      <c r="L112" s="15" t="s">
        <v>645</v>
      </c>
      <c r="M112" s="36">
        <f>'6pf'!Q579+'6pf'!Q580</f>
        <v>2.1</v>
      </c>
      <c r="N112" s="15" t="str">
        <f t="shared" si="9"/>
        <v>+</v>
      </c>
    </row>
    <row r="113" spans="2:14" x14ac:dyDescent="0.25">
      <c r="B113" s="15" t="s">
        <v>587</v>
      </c>
      <c r="C113" s="15">
        <f>'6pf'!P428</f>
        <v>40</v>
      </c>
      <c r="D113" s="15" t="s">
        <v>445</v>
      </c>
      <c r="E113" s="15" t="s">
        <v>646</v>
      </c>
      <c r="F113" s="15">
        <f>'6pf'!P110+'6pf'!P135+'6pf'!P156+'6pf'!P181+'6pf'!P195+'6pf'!P225+'6pf'!P269+'6pf'!P278+'6pf'!P291+'6pf'!P300+'6pf'!P309+'6pf'!P319+'6pf'!P329+'6pf'!P338+'6pf'!P355+'6pf'!P371</f>
        <v>40</v>
      </c>
      <c r="G113" s="15" t="str">
        <f t="shared" si="8"/>
        <v>+</v>
      </c>
      <c r="I113" s="15" t="s">
        <v>587</v>
      </c>
      <c r="J113" s="36">
        <f>'6pf'!Q428</f>
        <v>437.1</v>
      </c>
      <c r="K113" s="15" t="s">
        <v>445</v>
      </c>
      <c r="L113" s="15" t="s">
        <v>646</v>
      </c>
      <c r="M113" s="36">
        <f>'6pf'!Q110+'6pf'!Q135+'6pf'!Q156+'6pf'!Q181+'6pf'!Q195+'6pf'!Q225+'6pf'!Q269+'6pf'!Q278+'6pf'!Q291+'6pf'!Q300+'6pf'!Q309+'6pf'!Q319+'6pf'!Q329+'6pf'!Q338+'6pf'!Q355+'6pf'!Q371</f>
        <v>437.1</v>
      </c>
      <c r="N113" s="15" t="str">
        <f t="shared" si="9"/>
        <v>+</v>
      </c>
    </row>
    <row r="114" spans="2:14" x14ac:dyDescent="0.25">
      <c r="B114" s="15" t="s">
        <v>591</v>
      </c>
      <c r="C114" s="15">
        <f>'6pf'!P440</f>
        <v>252</v>
      </c>
      <c r="D114" s="15" t="s">
        <v>583</v>
      </c>
      <c r="E114" s="15" t="s">
        <v>647</v>
      </c>
      <c r="F114" s="15">
        <f>'6pf'!P438+'6pf'!P428</f>
        <v>253</v>
      </c>
      <c r="G114" s="15" t="str">
        <f>IF(C114&lt;=F114,"+","-")</f>
        <v>+</v>
      </c>
      <c r="I114" s="15" t="s">
        <v>591</v>
      </c>
      <c r="J114" s="36">
        <f>'6pf'!Q440</f>
        <v>2204.1</v>
      </c>
      <c r="K114" s="15" t="s">
        <v>583</v>
      </c>
      <c r="L114" s="15" t="s">
        <v>647</v>
      </c>
      <c r="M114" s="36">
        <f>'6pf'!Q438+'6pf'!Q428</f>
        <v>2216</v>
      </c>
      <c r="N114" s="15" t="str">
        <f>IF(J114&lt;=M114,"+","-")</f>
        <v>+</v>
      </c>
    </row>
    <row r="115" spans="2:14" x14ac:dyDescent="0.25">
      <c r="B115" s="15" t="s">
        <v>648</v>
      </c>
      <c r="C115" s="15">
        <f>'6pf'!P529</f>
        <v>2333</v>
      </c>
      <c r="D115" s="15" t="s">
        <v>445</v>
      </c>
      <c r="E115" s="15" t="s">
        <v>649</v>
      </c>
      <c r="F115" s="15" t="e">
        <v>#VALUE!</v>
      </c>
      <c r="G115" s="15" t="e">
        <f>IF(C115=F115,"+","-")</f>
        <v>#VALUE!</v>
      </c>
      <c r="I115" s="15" t="s">
        <v>648</v>
      </c>
      <c r="J115" s="36">
        <f>'6pf'!Q529</f>
        <v>11859.2</v>
      </c>
      <c r="K115" s="15" t="s">
        <v>445</v>
      </c>
      <c r="L115" s="15" t="s">
        <v>649</v>
      </c>
      <c r="M115" s="36" t="e">
        <v>#VALUE!</v>
      </c>
      <c r="N115" s="15" t="e">
        <f>IF(J115=M115,"+","-")</f>
        <v>#VALUE!</v>
      </c>
    </row>
    <row r="116" spans="2:14" x14ac:dyDescent="0.25">
      <c r="B116" s="15" t="s">
        <v>650</v>
      </c>
      <c r="C116" s="15">
        <f>'6pf'!P47</f>
        <v>395</v>
      </c>
      <c r="D116" s="15" t="s">
        <v>445</v>
      </c>
      <c r="E116" s="15" t="s">
        <v>651</v>
      </c>
      <c r="F116" s="15">
        <f>'6pf'!P36+'6pf'!P40+'6pf'!P41+'6pf'!P42+'6pf'!P43+'6pf'!P44+'6pf'!P45+'6pf'!P46</f>
        <v>395</v>
      </c>
      <c r="G116" s="15" t="str">
        <f>IF(C116=F116,"+","-")</f>
        <v>+</v>
      </c>
      <c r="I116" s="15" t="s">
        <v>650</v>
      </c>
      <c r="J116" s="36">
        <f>'6pf'!Q47</f>
        <v>2518.1</v>
      </c>
      <c r="K116" s="15" t="s">
        <v>445</v>
      </c>
      <c r="L116" s="15" t="s">
        <v>651</v>
      </c>
      <c r="M116" s="36">
        <f>'6pf'!Q36+'6pf'!Q40+'6pf'!Q41+'6pf'!Q42+'6pf'!Q43+'6pf'!Q44+'6pf'!Q45+'6pf'!Q46</f>
        <v>2518.1</v>
      </c>
      <c r="N116" s="15" t="str">
        <f>IF(J116=M116,"+","-")</f>
        <v>+</v>
      </c>
    </row>
    <row r="117" spans="2:14" x14ac:dyDescent="0.25">
      <c r="B117" s="15" t="s">
        <v>652</v>
      </c>
      <c r="C117" s="15">
        <f>'6pf'!P240</f>
        <v>0</v>
      </c>
      <c r="D117" s="15" t="s">
        <v>445</v>
      </c>
      <c r="E117" s="15" t="s">
        <v>653</v>
      </c>
      <c r="F117" s="15">
        <f>'6pf'!P227+'6pf'!P229+'6pf'!P231+'6pf'!P236+'6pf'!P234+'6pf'!P238</f>
        <v>0</v>
      </c>
      <c r="G117" s="15" t="str">
        <f>IF(C117=F117,"+","-")</f>
        <v>+</v>
      </c>
      <c r="I117" s="15" t="s">
        <v>652</v>
      </c>
      <c r="J117" s="36">
        <f>'6pf'!Q240</f>
        <v>0</v>
      </c>
      <c r="K117" s="15" t="s">
        <v>445</v>
      </c>
      <c r="L117" s="15" t="s">
        <v>653</v>
      </c>
      <c r="M117" s="36">
        <f>'6pf'!Q227+'6pf'!Q229+'6pf'!Q231+'6pf'!Q236+'6pf'!Q234+'6pf'!Q238</f>
        <v>0</v>
      </c>
      <c r="N117" s="15" t="str">
        <f>IF(J117=M117,"+","-")</f>
        <v>+</v>
      </c>
    </row>
    <row r="118" spans="2:14" x14ac:dyDescent="0.25">
      <c r="B118" s="15" t="s">
        <v>654</v>
      </c>
      <c r="C118" s="15">
        <f>'6pf'!P441</f>
        <v>1</v>
      </c>
      <c r="D118" s="15" t="s">
        <v>583</v>
      </c>
      <c r="E118" s="15">
        <v>367</v>
      </c>
      <c r="F118" s="15">
        <f>'6pf'!P429</f>
        <v>1</v>
      </c>
      <c r="G118" s="15" t="str">
        <f>IF(C118&lt;=F118,"+","-")</f>
        <v>+</v>
      </c>
      <c r="I118" s="15" t="s">
        <v>654</v>
      </c>
      <c r="J118" s="36">
        <f>'6pf'!Q441</f>
        <v>13.9</v>
      </c>
      <c r="K118" s="15" t="s">
        <v>583</v>
      </c>
      <c r="L118" s="15">
        <v>367</v>
      </c>
      <c r="M118" s="36">
        <f>'6pf'!Q429</f>
        <v>13.9</v>
      </c>
      <c r="N118" s="15" t="str">
        <f>IF(J118&lt;=M118,"+","-")</f>
        <v>+</v>
      </c>
    </row>
    <row r="119" spans="2:14" x14ac:dyDescent="0.25">
      <c r="B119" s="15" t="s">
        <v>655</v>
      </c>
      <c r="C119" s="15">
        <f>'6pf'!P442</f>
        <v>12</v>
      </c>
      <c r="D119" s="15" t="s">
        <v>583</v>
      </c>
      <c r="E119" s="15">
        <v>368</v>
      </c>
      <c r="F119" s="15">
        <f>'6pf'!P430</f>
        <v>12</v>
      </c>
      <c r="G119" s="15" t="str">
        <f>IF(C119&lt;=F119,"+","-")</f>
        <v>+</v>
      </c>
      <c r="I119" s="15" t="s">
        <v>655</v>
      </c>
      <c r="J119" s="36">
        <f>'6pf'!Q442</f>
        <v>156.30000000000001</v>
      </c>
      <c r="K119" s="15" t="s">
        <v>583</v>
      </c>
      <c r="L119" s="15">
        <v>368</v>
      </c>
      <c r="M119" s="36">
        <f>'6pf'!Q430</f>
        <v>156.30000000000001</v>
      </c>
      <c r="N119" s="15" t="str">
        <f>IF(J119&lt;=M119,"+","-")</f>
        <v>+</v>
      </c>
    </row>
    <row r="120" spans="2:14" x14ac:dyDescent="0.25">
      <c r="B120" s="15" t="s">
        <v>656</v>
      </c>
      <c r="C120" s="15">
        <f>'6pf'!P443</f>
        <v>26</v>
      </c>
      <c r="D120" s="15" t="s">
        <v>583</v>
      </c>
      <c r="E120" s="15">
        <v>369</v>
      </c>
      <c r="F120" s="15">
        <f>'6pf'!P431</f>
        <v>27</v>
      </c>
      <c r="G120" s="15" t="str">
        <f>IF(C120&lt;=F120,"+","-")</f>
        <v>+</v>
      </c>
      <c r="I120" s="15" t="s">
        <v>656</v>
      </c>
      <c r="J120" s="36">
        <f>'6pf'!Q443</f>
        <v>255</v>
      </c>
      <c r="K120" s="15" t="s">
        <v>583</v>
      </c>
      <c r="L120" s="15">
        <v>369</v>
      </c>
      <c r="M120" s="36">
        <f>'6pf'!Q431</f>
        <v>266.89999999999998</v>
      </c>
      <c r="N120" s="15" t="str">
        <f>IF(J120&lt;=M120,"+","-")</f>
        <v>+</v>
      </c>
    </row>
    <row r="121" spans="2:14" x14ac:dyDescent="0.25">
      <c r="B121" s="15" t="s">
        <v>657</v>
      </c>
      <c r="C121" s="15">
        <f>'6pf'!P444</f>
        <v>213</v>
      </c>
      <c r="D121" s="15" t="s">
        <v>583</v>
      </c>
      <c r="E121" s="15">
        <v>376</v>
      </c>
      <c r="F121" s="15">
        <f>'6pf'!P438</f>
        <v>213</v>
      </c>
      <c r="G121" s="15" t="str">
        <f>IF(C121&lt;=F121,"+","-")</f>
        <v>+</v>
      </c>
      <c r="I121" s="15" t="s">
        <v>657</v>
      </c>
      <c r="J121" s="36">
        <f>'6pf'!Q444</f>
        <v>1778.9</v>
      </c>
      <c r="K121" s="15" t="s">
        <v>583</v>
      </c>
      <c r="L121" s="15">
        <v>376</v>
      </c>
      <c r="M121" s="36">
        <f>'6pf'!Q438</f>
        <v>1778.9</v>
      </c>
      <c r="N121" s="15" t="str">
        <f>IF(J121&lt;=M121,"+","-")</f>
        <v>+</v>
      </c>
    </row>
    <row r="122" spans="2:14" x14ac:dyDescent="0.25">
      <c r="B122" s="15" t="s">
        <v>558</v>
      </c>
      <c r="C122" s="15">
        <f>'6pf'!P358</f>
        <v>1</v>
      </c>
      <c r="D122" s="15" t="s">
        <v>445</v>
      </c>
      <c r="E122" s="15" t="s">
        <v>658</v>
      </c>
      <c r="F122" s="15">
        <f>'6pf'!P534+'6pf'!P546+'6pf'!P555+'6pf'!P565+'6pf'!P572</f>
        <v>1</v>
      </c>
      <c r="G122" s="15" t="str">
        <f t="shared" ref="G122:G129" si="10">IF(C122=F122,"+","-")</f>
        <v>+</v>
      </c>
      <c r="I122" s="15" t="s">
        <v>558</v>
      </c>
      <c r="J122" s="36">
        <f>'6pf'!Q358</f>
        <v>20.9</v>
      </c>
      <c r="K122" s="15" t="s">
        <v>445</v>
      </c>
      <c r="L122" s="15" t="s">
        <v>658</v>
      </c>
      <c r="M122" s="36">
        <f>'6pf'!Q534+'6pf'!Q546+'6pf'!Q555+'6pf'!Q565+'6pf'!Q572</f>
        <v>20.9</v>
      </c>
      <c r="N122" s="15" t="str">
        <f t="shared" ref="N122:N129" si="11">IF(J122=M122,"+","-")</f>
        <v>+</v>
      </c>
    </row>
    <row r="123" spans="2:14" x14ac:dyDescent="0.25">
      <c r="B123" s="15" t="s">
        <v>659</v>
      </c>
      <c r="C123" s="15">
        <f>'6pf'!P359+'6pf'!P370</f>
        <v>0</v>
      </c>
      <c r="D123" s="15" t="s">
        <v>445</v>
      </c>
      <c r="E123" s="15" t="s">
        <v>660</v>
      </c>
      <c r="F123" s="15">
        <f>'6pf'!P534+'6pf'!P546+'6pf'!P555</f>
        <v>0</v>
      </c>
      <c r="G123" s="15" t="str">
        <f t="shared" si="10"/>
        <v>+</v>
      </c>
      <c r="I123" s="15" t="s">
        <v>659</v>
      </c>
      <c r="J123" s="36">
        <f>'6pf'!Q359+'6pf'!Q370</f>
        <v>0</v>
      </c>
      <c r="K123" s="15" t="s">
        <v>445</v>
      </c>
      <c r="L123" s="15" t="s">
        <v>660</v>
      </c>
      <c r="M123" s="36">
        <f>'6pf'!Q534+'6pf'!Q546+'6pf'!Q555</f>
        <v>0</v>
      </c>
      <c r="N123" s="15" t="str">
        <f t="shared" si="11"/>
        <v>+</v>
      </c>
    </row>
    <row r="124" spans="2:14" x14ac:dyDescent="0.25">
      <c r="B124" s="15" t="s">
        <v>661</v>
      </c>
      <c r="C124" s="15">
        <f>'6pf'!P361</f>
        <v>0</v>
      </c>
      <c r="D124" s="15" t="s">
        <v>445</v>
      </c>
      <c r="E124" s="15" t="s">
        <v>662</v>
      </c>
      <c r="F124" s="15">
        <f>'6pf'!P535+'6pf'!P547+'6pf'!P556</f>
        <v>0</v>
      </c>
      <c r="G124" s="15" t="str">
        <f t="shared" si="10"/>
        <v>+</v>
      </c>
      <c r="I124" s="15" t="s">
        <v>661</v>
      </c>
      <c r="J124" s="36">
        <f>'6pf'!Q361</f>
        <v>0</v>
      </c>
      <c r="K124" s="15" t="s">
        <v>445</v>
      </c>
      <c r="L124" s="15" t="s">
        <v>662</v>
      </c>
      <c r="M124" s="36">
        <f>'6pf'!Q535+'6pf'!Q547+'6pf'!Q556</f>
        <v>0</v>
      </c>
      <c r="N124" s="15" t="str">
        <f t="shared" si="11"/>
        <v>+</v>
      </c>
    </row>
    <row r="125" spans="2:14" x14ac:dyDescent="0.25">
      <c r="B125" s="15" t="s">
        <v>663</v>
      </c>
      <c r="C125" s="15">
        <f>'6pf'!P364</f>
        <v>0</v>
      </c>
      <c r="D125" s="15" t="s">
        <v>445</v>
      </c>
      <c r="E125" s="15" t="s">
        <v>664</v>
      </c>
      <c r="F125" s="15">
        <f>'6pf'!P537+'6pf'!P548+'6pf'!P557</f>
        <v>0</v>
      </c>
      <c r="G125" s="15" t="str">
        <f t="shared" si="10"/>
        <v>+</v>
      </c>
      <c r="I125" s="15" t="s">
        <v>663</v>
      </c>
      <c r="J125" s="36">
        <f>'6pf'!Q364</f>
        <v>0</v>
      </c>
      <c r="K125" s="15" t="s">
        <v>445</v>
      </c>
      <c r="L125" s="15" t="s">
        <v>664</v>
      </c>
      <c r="M125" s="36">
        <f>'6pf'!Q537+'6pf'!Q548+'6pf'!Q557</f>
        <v>0</v>
      </c>
      <c r="N125" s="15" t="str">
        <f t="shared" si="11"/>
        <v>+</v>
      </c>
    </row>
    <row r="126" spans="2:14" x14ac:dyDescent="0.25">
      <c r="B126" s="15" t="s">
        <v>665</v>
      </c>
      <c r="C126" s="15">
        <f>'6pf'!P367</f>
        <v>0</v>
      </c>
      <c r="D126" s="15" t="s">
        <v>445</v>
      </c>
      <c r="E126" s="15" t="s">
        <v>666</v>
      </c>
      <c r="F126" s="15">
        <f>'6pf'!P539+'6pf'!P549+'6pf'!P558</f>
        <v>0</v>
      </c>
      <c r="G126" s="15" t="str">
        <f t="shared" si="10"/>
        <v>+</v>
      </c>
      <c r="I126" s="15" t="s">
        <v>665</v>
      </c>
      <c r="J126" s="36">
        <f>'6pf'!Q367</f>
        <v>0</v>
      </c>
      <c r="K126" s="15" t="s">
        <v>445</v>
      </c>
      <c r="L126" s="15" t="s">
        <v>666</v>
      </c>
      <c r="M126" s="36">
        <f>'6pf'!Q539+'6pf'!Q549+'6pf'!Q558</f>
        <v>0</v>
      </c>
      <c r="N126" s="15" t="str">
        <f t="shared" si="11"/>
        <v>+</v>
      </c>
    </row>
    <row r="127" spans="2:14" x14ac:dyDescent="0.25">
      <c r="B127" s="15" t="s">
        <v>564</v>
      </c>
      <c r="C127" s="15">
        <f>'6pf'!P372</f>
        <v>1</v>
      </c>
      <c r="D127" s="15" t="s">
        <v>445</v>
      </c>
      <c r="E127" s="15" t="s">
        <v>667</v>
      </c>
      <c r="F127" s="15">
        <f>'6pf'!P565+'6pf'!P572</f>
        <v>1</v>
      </c>
      <c r="G127" s="15" t="str">
        <f t="shared" si="10"/>
        <v>+</v>
      </c>
      <c r="I127" s="15" t="s">
        <v>564</v>
      </c>
      <c r="J127" s="36">
        <f>'6pf'!Q372</f>
        <v>20.9</v>
      </c>
      <c r="K127" s="15" t="s">
        <v>445</v>
      </c>
      <c r="L127" s="15" t="s">
        <v>667</v>
      </c>
      <c r="M127" s="36">
        <f>'6pf'!Q565+'6pf'!Q572</f>
        <v>20.9</v>
      </c>
      <c r="N127" s="15" t="str">
        <f t="shared" si="11"/>
        <v>+</v>
      </c>
    </row>
    <row r="128" spans="2:14" x14ac:dyDescent="0.25">
      <c r="B128" s="15" t="s">
        <v>668</v>
      </c>
      <c r="C128" s="15">
        <f>'6pf'!P373</f>
        <v>1</v>
      </c>
      <c r="D128" s="15" t="s">
        <v>445</v>
      </c>
      <c r="E128" s="15" t="s">
        <v>669</v>
      </c>
      <c r="F128" s="15">
        <f>'6pf'!P566+'6pf'!P573</f>
        <v>1</v>
      </c>
      <c r="G128" s="15" t="str">
        <f t="shared" si="10"/>
        <v>+</v>
      </c>
      <c r="I128" s="15" t="s">
        <v>668</v>
      </c>
      <c r="J128" s="36">
        <f>'6pf'!Q373</f>
        <v>20.9</v>
      </c>
      <c r="K128" s="15" t="s">
        <v>445</v>
      </c>
      <c r="L128" s="15" t="s">
        <v>669</v>
      </c>
      <c r="M128" s="36">
        <f>'6pf'!Q566+'6pf'!Q573</f>
        <v>20.9</v>
      </c>
      <c r="N128" s="15" t="str">
        <f t="shared" si="11"/>
        <v>+</v>
      </c>
    </row>
    <row r="129" spans="1:14" x14ac:dyDescent="0.25">
      <c r="B129" s="15" t="s">
        <v>670</v>
      </c>
      <c r="C129" s="15">
        <f>'6pf'!P374+'6pf'!P375</f>
        <v>0</v>
      </c>
      <c r="D129" s="15" t="s">
        <v>445</v>
      </c>
      <c r="E129" s="15" t="s">
        <v>671</v>
      </c>
      <c r="F129" s="15">
        <f>'6pf'!P567+'6pf'!P574</f>
        <v>0</v>
      </c>
      <c r="G129" s="15" t="str">
        <f t="shared" si="10"/>
        <v>+</v>
      </c>
      <c r="I129" s="15" t="s">
        <v>670</v>
      </c>
      <c r="J129" s="36">
        <f>'6pf'!Q374+'6pf'!Q375</f>
        <v>0</v>
      </c>
      <c r="K129" s="15" t="s">
        <v>445</v>
      </c>
      <c r="L129" s="15" t="s">
        <v>671</v>
      </c>
      <c r="M129" s="36">
        <f>'6pf'!Q567+'6pf'!Q574</f>
        <v>0</v>
      </c>
      <c r="N129" s="15" t="str">
        <f t="shared" si="11"/>
        <v>+</v>
      </c>
    </row>
    <row r="134" spans="1:14" ht="13" x14ac:dyDescent="0.25">
      <c r="B134" s="76" t="s">
        <v>672</v>
      </c>
      <c r="C134" s="76"/>
    </row>
    <row r="135" spans="1:14" x14ac:dyDescent="0.25">
      <c r="A135" s="77"/>
      <c r="D135" s="15" t="s">
        <v>442</v>
      </c>
      <c r="G135" s="15" t="s">
        <v>443</v>
      </c>
    </row>
    <row r="136" spans="1:14" x14ac:dyDescent="0.25">
      <c r="A136" s="77"/>
      <c r="B136" s="15" t="s">
        <v>673</v>
      </c>
      <c r="C136" s="36">
        <f>'6pf'!D26</f>
        <v>5110.3</v>
      </c>
      <c r="D136" s="15" t="s">
        <v>674</v>
      </c>
      <c r="E136" s="15" t="s">
        <v>675</v>
      </c>
      <c r="F136" s="36">
        <f>'6pf'!M26</f>
        <v>5396.52</v>
      </c>
      <c r="G136" s="15" t="str">
        <f t="shared" ref="G136:G145" si="12">IF(C136&gt;=F136,"+","-")</f>
        <v>-</v>
      </c>
    </row>
    <row r="137" spans="1:14" x14ac:dyDescent="0.25">
      <c r="A137" s="77"/>
      <c r="B137" s="15" t="s">
        <v>676</v>
      </c>
      <c r="C137" s="36">
        <f>'6pf'!F26</f>
        <v>5115.8999999999996</v>
      </c>
      <c r="D137" s="15" t="s">
        <v>674</v>
      </c>
      <c r="E137" s="15" t="s">
        <v>673</v>
      </c>
      <c r="F137" s="36">
        <f>'6pf'!D26</f>
        <v>5110.3</v>
      </c>
      <c r="G137" s="15" t="str">
        <f t="shared" si="12"/>
        <v>+</v>
      </c>
    </row>
    <row r="138" spans="1:14" x14ac:dyDescent="0.25">
      <c r="A138" s="77"/>
      <c r="B138" s="15" t="s">
        <v>677</v>
      </c>
      <c r="C138" s="36">
        <f>'6pf'!G26</f>
        <v>5115.8999999999996</v>
      </c>
      <c r="D138" s="15" t="s">
        <v>674</v>
      </c>
      <c r="E138" s="15" t="s">
        <v>676</v>
      </c>
      <c r="F138" s="36">
        <f>'6pf'!S26</f>
        <v>0</v>
      </c>
      <c r="G138" s="15" t="str">
        <f t="shared" si="12"/>
        <v>+</v>
      </c>
    </row>
    <row r="139" spans="1:14" x14ac:dyDescent="0.25">
      <c r="A139" s="77"/>
      <c r="B139" s="15" t="s">
        <v>678</v>
      </c>
      <c r="C139" s="36">
        <f>'6pf'!H26</f>
        <v>5464.6</v>
      </c>
      <c r="D139" s="15" t="s">
        <v>674</v>
      </c>
      <c r="E139" s="15" t="s">
        <v>677</v>
      </c>
      <c r="F139" s="36">
        <f>'6pf'!G26</f>
        <v>5115.8999999999996</v>
      </c>
      <c r="G139" s="15" t="str">
        <f t="shared" si="12"/>
        <v>+</v>
      </c>
    </row>
    <row r="140" spans="1:14" x14ac:dyDescent="0.25">
      <c r="A140" s="77"/>
      <c r="B140" s="15" t="s">
        <v>679</v>
      </c>
      <c r="C140" s="36">
        <f>'6pf'!I26</f>
        <v>5553.5</v>
      </c>
      <c r="D140" s="15" t="s">
        <v>674</v>
      </c>
      <c r="E140" s="15" t="s">
        <v>678</v>
      </c>
      <c r="F140" s="36">
        <f>'6pf'!H26</f>
        <v>5464.6</v>
      </c>
      <c r="G140" s="15" t="str">
        <f t="shared" si="12"/>
        <v>+</v>
      </c>
    </row>
    <row r="141" spans="1:14" x14ac:dyDescent="0.25">
      <c r="A141" s="77"/>
      <c r="B141" s="15" t="s">
        <v>680</v>
      </c>
      <c r="C141" s="36">
        <f>'6pf'!J26</f>
        <v>5390.61</v>
      </c>
      <c r="D141" s="15" t="s">
        <v>674</v>
      </c>
      <c r="E141" s="15" t="s">
        <v>681</v>
      </c>
      <c r="F141" s="36">
        <f>'6pf'!K26</f>
        <v>5158.6499999999996</v>
      </c>
      <c r="G141" s="15" t="str">
        <f t="shared" si="12"/>
        <v>+</v>
      </c>
    </row>
    <row r="142" spans="1:14" x14ac:dyDescent="0.25">
      <c r="A142" s="77"/>
      <c r="B142" s="15" t="s">
        <v>682</v>
      </c>
      <c r="C142" s="36">
        <f>'6pf'!L26</f>
        <v>5396.52</v>
      </c>
      <c r="D142" s="15" t="s">
        <v>674</v>
      </c>
      <c r="E142" s="15" t="s">
        <v>680</v>
      </c>
      <c r="F142" s="36">
        <f>'6pf'!J26</f>
        <v>5390.61</v>
      </c>
      <c r="G142" s="15" t="str">
        <f t="shared" si="12"/>
        <v>+</v>
      </c>
    </row>
    <row r="143" spans="1:14" x14ac:dyDescent="0.25">
      <c r="A143" s="77"/>
      <c r="B143" s="15" t="s">
        <v>683</v>
      </c>
      <c r="C143" s="36">
        <f>'6pf'!M26</f>
        <v>5396.52</v>
      </c>
      <c r="D143" s="15" t="s">
        <v>674</v>
      </c>
      <c r="E143" s="15" t="s">
        <v>682</v>
      </c>
      <c r="F143" s="36">
        <f>'6pf'!L26</f>
        <v>5396.52</v>
      </c>
      <c r="G143" s="15" t="str">
        <f t="shared" si="12"/>
        <v>+</v>
      </c>
    </row>
    <row r="144" spans="1:14" x14ac:dyDescent="0.25">
      <c r="A144" s="77"/>
      <c r="B144" s="15" t="s">
        <v>684</v>
      </c>
      <c r="C144" s="36">
        <f>'6pf'!N26</f>
        <v>5764.35</v>
      </c>
      <c r="D144" s="15" t="s">
        <v>674</v>
      </c>
      <c r="E144" s="15" t="s">
        <v>683</v>
      </c>
      <c r="F144" s="36">
        <f>'6pf'!M26</f>
        <v>5396.52</v>
      </c>
      <c r="G144" s="15" t="str">
        <f t="shared" si="12"/>
        <v>+</v>
      </c>
    </row>
    <row r="145" spans="2:7" x14ac:dyDescent="0.25">
      <c r="B145" s="15" t="s">
        <v>685</v>
      </c>
      <c r="C145" s="36">
        <f>'6pf'!O26</f>
        <v>5858.12</v>
      </c>
      <c r="D145" s="15" t="s">
        <v>674</v>
      </c>
      <c r="E145" s="15" t="s">
        <v>684</v>
      </c>
      <c r="F145" s="36">
        <f>'6pf'!N26</f>
        <v>5764.35</v>
      </c>
      <c r="G145" s="15" t="str">
        <f t="shared" si="12"/>
        <v>+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6pf_titul</vt:lpstr>
      <vt:lpstr>6pf</vt:lpstr>
      <vt:lpstr>Контроль 6pf</vt:lpstr>
      <vt:lpstr>Контроль 6pf новопризнач.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dcterms:created xsi:type="dcterms:W3CDTF">2024-08-28T13:21:23Z</dcterms:created>
  <dcterms:modified xsi:type="dcterms:W3CDTF">2024-08-28T13:28:49Z</dcterms:modified>
  <dc:language>uk-UA</dc:language>
</cp:coreProperties>
</file>