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 tabRatio="902" activeTab="4"/>
  </bookViews>
  <sheets>
    <sheet name="5pf_titul" sheetId="1" r:id="rId1"/>
    <sheet name="5pf" sheetId="2" r:id="rId2"/>
    <sheet name="5pf Контроль" sheetId="3" r:id="rId3"/>
    <sheet name="5pf_titul (раб)" sheetId="4" r:id="rId4"/>
    <sheet name="5pf (раб)" sheetId="5" r:id="rId5"/>
    <sheet name="5pf (раб) Контроль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Print_Titles" localSheetId="1">'5pf'!$3:$3</definedName>
    <definedName name="_xlnm.Print_Titles" localSheetId="4">'[1]5pf (rab)'!$3:$3</definedName>
  </definedNames>
  <calcPr calcId="124519"/>
</workbook>
</file>

<file path=xl/calcChain.xml><?xml version="1.0" encoding="utf-8"?>
<calcChain xmlns="http://schemas.openxmlformats.org/spreadsheetml/2006/main">
  <c r="F12" i="6"/>
  <c r="C12"/>
  <c r="F11"/>
  <c r="C11"/>
  <c r="F10"/>
  <c r="C10"/>
  <c r="F9"/>
  <c r="C9"/>
  <c r="G9" s="1"/>
  <c r="F6"/>
  <c r="C6"/>
  <c r="F5"/>
  <c r="C5"/>
  <c r="F4"/>
  <c r="C4"/>
  <c r="F3"/>
  <c r="C3"/>
  <c r="F26" i="5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5"/>
  <c r="F14"/>
  <c r="G14" s="1"/>
  <c r="F13"/>
  <c r="G13" s="1"/>
  <c r="F12"/>
  <c r="G12" s="1"/>
  <c r="F11"/>
  <c r="G11" s="1"/>
  <c r="F10"/>
  <c r="G10" s="1"/>
  <c r="F9"/>
  <c r="G9" s="1"/>
  <c r="F8"/>
  <c r="G8" s="1"/>
  <c r="F7"/>
  <c r="F6"/>
  <c r="G6" s="1"/>
  <c r="F5"/>
  <c r="F4"/>
  <c r="G4" s="1"/>
  <c r="F13" i="3"/>
  <c r="C13"/>
  <c r="F12"/>
  <c r="C12"/>
  <c r="F11"/>
  <c r="C11"/>
  <c r="F10"/>
  <c r="C10"/>
  <c r="F9"/>
  <c r="C9"/>
  <c r="F7"/>
  <c r="C7"/>
  <c r="F6"/>
  <c r="C6"/>
  <c r="F5"/>
  <c r="C5"/>
  <c r="F4"/>
  <c r="C4"/>
  <c r="F3"/>
  <c r="C3"/>
  <c r="G26" i="5"/>
  <c r="I24"/>
  <c r="K24" s="1"/>
  <c r="H24"/>
  <c r="J24" s="1"/>
  <c r="I18"/>
  <c r="K18" s="1"/>
  <c r="H18"/>
  <c r="J18" s="1"/>
  <c r="G15"/>
  <c r="G7"/>
  <c r="G5"/>
  <c r="I4"/>
  <c r="K4" s="1"/>
  <c r="H4"/>
  <c r="J4" s="1"/>
  <c r="G13" i="3"/>
  <c r="G24" i="2"/>
  <c r="I24" s="1"/>
  <c r="F24"/>
  <c r="H24" s="1"/>
  <c r="G18"/>
  <c r="I18" s="1"/>
  <c r="F18"/>
  <c r="H18" s="1"/>
  <c r="G4"/>
  <c r="I4" s="1"/>
  <c r="F4"/>
  <c r="H4" s="1"/>
  <c r="G3" i="6" l="1"/>
  <c r="G4"/>
  <c r="G6"/>
  <c r="G10"/>
  <c r="G12"/>
  <c r="G5"/>
  <c r="G11"/>
  <c r="G3" i="3"/>
  <c r="G5"/>
  <c r="G7"/>
  <c r="G10"/>
  <c r="G4"/>
  <c r="G12"/>
  <c r="G6"/>
  <c r="G9"/>
  <c r="G11"/>
</calcChain>
</file>

<file path=xl/sharedStrings.xml><?xml version="1.0" encoding="utf-8"?>
<sst xmlns="http://schemas.openxmlformats.org/spreadsheetml/2006/main" count="250" uniqueCount="109">
  <si>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</si>
  <si>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</si>
  <si>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</si>
  <si>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</si>
  <si>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</si>
  <si>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</si>
  <si>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</si>
  <si>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</si>
  <si>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</si>
  <si>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</si>
  <si>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</si>
  <si>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</si>
  <si>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</si>
  <si>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</si>
  <si>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</si>
  <si>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</si>
  <si>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</si>
  <si>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</si>
  <si>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</si>
  <si>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</si>
  <si>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Волинській області</t>
  </si>
  <si>
    <t>Поштова адреса</t>
  </si>
  <si>
    <t xml:space="preserve"> Київський майдан, 6, м. Луцьк, 43027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</si>
  <si>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</si>
  <si>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</si>
  <si>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</si>
  <si>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</si>
  <si>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</si>
  <si>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</si>
  <si>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</si>
  <si>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</si>
  <si>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</si>
  <si>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</si>
  <si>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</si>
  <si>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</si>
  <si>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</si>
  <si>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признач. місяч. пенсій з цільовою грошов. допомогою з урахув. інд. (тис.грн)</t>
  </si>
  <si>
    <t>Сер. розміри призн. пенсій з цільовою грош. допом. з урахув. інд. (грн. коп)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</si>
  <si>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</si>
  <si>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</si>
  <si>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</si>
  <si>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</si>
  <si>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</si>
  <si>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</si>
  <si>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</si>
  <si>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</si>
  <si>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</si>
  <si>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</si>
  <si>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</si>
  <si>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</si>
  <si>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</si>
  <si>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</si>
  <si>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</si>
  <si>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</si>
  <si>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</si>
  <si>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</si>
  <si>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</si>
  <si>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</si>
  <si>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</si>
  <si>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</si>
  <si>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</si>
  <si>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</si>
  <si>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</si>
  <si>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</si>
  <si>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</si>
  <si>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</si>
  <si>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</si>
  <si>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</si>
  <si>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</si>
  <si>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</si>
  <si>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</si>
  <si>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</si>
  <si>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</si>
  <si>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</si>
  <si>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</si>
  <si>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</si>
  <si>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</si>
  <si>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</si>
  <si>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</si>
  <si>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</si>
  <si>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</si>
  <si>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</si>
  <si>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</si>
  <si>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</si>
  <si>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</si>
  <si>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</si>
  <si>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</si>
  <si>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</si>
  <si>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</si>
  <si>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</si>
  <si>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</si>
  <si>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Оксана Шепаткова    (0332) 281041
(прізвище, номер телефону)</t>
  </si>
  <si>
    <t>Керівник Олег ТРИБОЩУК
(підпис) (прізвище, ініціали)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</si>
  <si>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</si>
  <si>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</si>
  <si>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</si>
  <si>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</si>
  <si>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</si>
  <si>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</si>
  <si>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</si>
  <si>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</si>
  <si>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</si>
  <si>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</si>
  <si>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</si>
  <si>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</si>
  <si>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(тис.грн.)
(гр.2:гр.1)</t>
  </si>
  <si>
    <t xml:space="preserve"> Із загального числа пенсіонерів (рядок 01) -  працюючі пенсіонери(85%  признач.розміру)</t>
  </si>
  <si>
    <t>01.04.2025</t>
  </si>
  <si>
    <t>"02" квітня 2025 р.</t>
  </si>
</sst>
</file>

<file path=xl/styles.xml><?xml version="1.0" encoding="utf-8"?>
<styleSheet xmlns="http://schemas.openxmlformats.org/spreadsheetml/2006/main">
  <fonts count="26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name val="Times New Roman"/>
      <family val="1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/>
    <xf numFmtId="0" fontId="21" fillId="0" borderId="0" xfId="0" applyFont="1" applyAlignment="1"/>
    <xf numFmtId="49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22" fillId="0" borderId="0" xfId="0" applyFont="1"/>
    <xf numFmtId="49" fontId="2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/>
    </xf>
    <xf numFmtId="3" fontId="22" fillId="0" borderId="0" xfId="0" applyNumberFormat="1" applyFont="1"/>
    <xf numFmtId="4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 vertical="top" wrapText="1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24" xfId="0" applyNumberFormat="1" applyFont="1" applyBorder="1" applyAlignment="1">
      <alignment horizontal="center" vertical="top" wrapText="1"/>
    </xf>
    <xf numFmtId="3" fontId="22" fillId="0" borderId="25" xfId="0" applyNumberFormat="1" applyFont="1" applyBorder="1" applyAlignment="1">
      <alignment horizontal="center" vertical="top" wrapText="1"/>
    </xf>
    <xf numFmtId="4" fontId="22" fillId="0" borderId="26" xfId="0" applyNumberFormat="1" applyFont="1" applyBorder="1" applyAlignment="1">
      <alignment horizontal="center" vertical="top" wrapText="1"/>
    </xf>
    <xf numFmtId="4" fontId="22" fillId="0" borderId="2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1" fontId="22" fillId="0" borderId="0" xfId="0" applyNumberFormat="1" applyFont="1"/>
    <xf numFmtId="49" fontId="22" fillId="0" borderId="25" xfId="0" applyNumberFormat="1" applyFont="1" applyBorder="1" applyAlignment="1">
      <alignment horizontal="center" wrapText="1"/>
    </xf>
    <xf numFmtId="49" fontId="22" fillId="0" borderId="25" xfId="0" applyNumberFormat="1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1" fontId="23" fillId="0" borderId="0" xfId="0" applyNumberFormat="1" applyFont="1"/>
    <xf numFmtId="49" fontId="22" fillId="0" borderId="25" xfId="0" applyNumberFormat="1" applyFont="1" applyBorder="1" applyAlignment="1">
      <alignment wrapText="1"/>
    </xf>
    <xf numFmtId="3" fontId="24" fillId="0" borderId="25" xfId="0" applyNumberFormat="1" applyFont="1" applyBorder="1" applyAlignment="1">
      <alignment horizontal="right"/>
    </xf>
    <xf numFmtId="4" fontId="24" fillId="0" borderId="25" xfId="0" applyNumberFormat="1" applyFont="1" applyBorder="1" applyAlignment="1">
      <alignment horizontal="right"/>
    </xf>
    <xf numFmtId="3" fontId="23" fillId="0" borderId="0" xfId="0" applyNumberFormat="1" applyFont="1"/>
    <xf numFmtId="4" fontId="23" fillId="0" borderId="0" xfId="0" applyNumberFormat="1" applyFont="1"/>
    <xf numFmtId="49" fontId="24" fillId="0" borderId="25" xfId="0" applyNumberFormat="1" applyFont="1" applyBorder="1" applyAlignment="1">
      <alignment horizontal="center"/>
    </xf>
    <xf numFmtId="3" fontId="24" fillId="0" borderId="0" xfId="0" applyNumberFormat="1" applyFont="1"/>
    <xf numFmtId="0" fontId="24" fillId="0" borderId="0" xfId="0" applyFont="1"/>
    <xf numFmtId="49" fontId="22" fillId="0" borderId="27" xfId="0" applyNumberFormat="1" applyFont="1" applyBorder="1" applyAlignment="1">
      <alignment wrapText="1"/>
    </xf>
    <xf numFmtId="49" fontId="24" fillId="0" borderId="27" xfId="0" applyNumberFormat="1" applyFont="1" applyBorder="1" applyAlignment="1">
      <alignment horizontal="center"/>
    </xf>
    <xf numFmtId="3" fontId="24" fillId="0" borderId="27" xfId="0" applyNumberFormat="1" applyFont="1" applyBorder="1" applyAlignment="1">
      <alignment horizontal="right"/>
    </xf>
    <xf numFmtId="4" fontId="24" fillId="0" borderId="27" xfId="0" applyNumberFormat="1" applyFont="1" applyBorder="1" applyAlignment="1">
      <alignment horizontal="right"/>
    </xf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M13" sqref="M13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66" t="s">
        <v>0</v>
      </c>
      <c r="B1" s="66"/>
      <c r="C1" s="66"/>
      <c r="D1" s="66"/>
      <c r="E1" s="66"/>
      <c r="F1" s="66"/>
      <c r="G1" s="66"/>
    </row>
    <row r="2" spans="1:9">
      <c r="A2" s="1"/>
    </row>
    <row r="3" spans="1:9" ht="35.25" customHeight="1">
      <c r="A3" s="67" t="s">
        <v>1</v>
      </c>
      <c r="B3" s="67"/>
      <c r="C3" s="67"/>
      <c r="D3" s="67"/>
      <c r="E3" s="67"/>
      <c r="F3" s="67"/>
      <c r="G3" s="67"/>
    </row>
    <row r="4" spans="1:9" ht="15.75" customHeight="1">
      <c r="B4" s="2"/>
      <c r="C4" s="3" t="s">
        <v>2</v>
      </c>
      <c r="D4" s="68" t="s">
        <v>107</v>
      </c>
      <c r="E4" s="68"/>
    </row>
    <row r="5" spans="1:9" ht="16.5" customHeight="1" thickBot="1">
      <c r="A5" s="4"/>
    </row>
    <row r="6" spans="1:9" ht="14.25" customHeight="1" thickBot="1">
      <c r="A6" s="69" t="s">
        <v>3</v>
      </c>
      <c r="B6" s="70"/>
      <c r="C6" s="70"/>
      <c r="D6" s="70"/>
      <c r="E6" s="71"/>
      <c r="F6" s="5" t="s">
        <v>4</v>
      </c>
      <c r="G6" s="72" t="s">
        <v>5</v>
      </c>
      <c r="H6" s="73"/>
      <c r="I6" s="73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53" t="s">
        <v>6</v>
      </c>
      <c r="B8" s="54"/>
      <c r="C8" s="54"/>
      <c r="D8" s="54"/>
      <c r="E8" s="55"/>
      <c r="F8" s="12"/>
      <c r="G8" s="56" t="s">
        <v>7</v>
      </c>
      <c r="H8" s="57"/>
      <c r="I8" s="57"/>
    </row>
    <row r="9" spans="1:9" ht="25.5" customHeight="1">
      <c r="A9" s="58" t="s">
        <v>8</v>
      </c>
      <c r="B9" s="59"/>
      <c r="C9" s="59"/>
      <c r="D9" s="59"/>
      <c r="E9" s="60"/>
      <c r="F9" s="61" t="s">
        <v>9</v>
      </c>
      <c r="G9" s="56"/>
      <c r="H9" s="57"/>
      <c r="I9" s="57"/>
    </row>
    <row r="10" spans="1:9" ht="13.5" customHeight="1" thickBot="1">
      <c r="A10" s="63" t="s">
        <v>10</v>
      </c>
      <c r="B10" s="64"/>
      <c r="C10" s="64"/>
      <c r="D10" s="64"/>
      <c r="E10" s="65"/>
      <c r="F10" s="62"/>
      <c r="G10" s="56"/>
      <c r="H10" s="57"/>
      <c r="I10" s="57"/>
    </row>
    <row r="11" spans="1:9" ht="29.25" customHeight="1">
      <c r="A11" s="53" t="s">
        <v>11</v>
      </c>
      <c r="B11" s="54"/>
      <c r="C11" s="54"/>
      <c r="D11" s="54"/>
      <c r="E11" s="55"/>
      <c r="F11" s="13"/>
      <c r="G11" s="56"/>
      <c r="H11" s="57"/>
      <c r="I11" s="57"/>
    </row>
    <row r="12" spans="1:9" ht="13.5" customHeight="1">
      <c r="A12" s="74" t="s">
        <v>12</v>
      </c>
      <c r="B12" s="75"/>
      <c r="C12" s="75"/>
      <c r="D12" s="75"/>
      <c r="E12" s="76"/>
      <c r="F12" s="61" t="s">
        <v>13</v>
      </c>
      <c r="G12" s="14"/>
    </row>
    <row r="13" spans="1:9" ht="51.75" customHeight="1" thickBot="1">
      <c r="A13" s="77" t="s">
        <v>14</v>
      </c>
      <c r="B13" s="78"/>
      <c r="C13" s="78"/>
      <c r="D13" s="78"/>
      <c r="E13" s="79"/>
      <c r="F13" s="62"/>
      <c r="G13" s="14"/>
      <c r="H13" s="15"/>
      <c r="I13" s="15" t="s">
        <v>15</v>
      </c>
    </row>
    <row r="14" spans="1:9" ht="25.5" customHeight="1">
      <c r="A14" s="53" t="s">
        <v>16</v>
      </c>
      <c r="B14" s="54"/>
      <c r="C14" s="54"/>
      <c r="D14" s="54"/>
      <c r="E14" s="55"/>
      <c r="F14" s="80" t="s">
        <v>17</v>
      </c>
      <c r="G14" s="14"/>
    </row>
    <row r="15" spans="1:9" ht="12.75" customHeight="1" thickBot="1">
      <c r="A15" s="77" t="s">
        <v>18</v>
      </c>
      <c r="B15" s="78"/>
      <c r="C15" s="78"/>
      <c r="D15" s="78"/>
      <c r="E15" s="79"/>
      <c r="F15" s="62"/>
      <c r="G15" s="14"/>
    </row>
    <row r="16" spans="1:9" ht="13.5" customHeight="1" thickBot="1">
      <c r="A16" s="1"/>
    </row>
    <row r="17" spans="1:9" s="16" customFormat="1" ht="13.5" customHeight="1" thickBot="1">
      <c r="A17" s="87" t="s">
        <v>19</v>
      </c>
      <c r="B17" s="88"/>
      <c r="C17" s="88"/>
      <c r="D17" s="88"/>
      <c r="E17" s="88"/>
      <c r="F17" s="88"/>
      <c r="G17" s="88"/>
      <c r="H17" s="88"/>
      <c r="I17" s="89"/>
    </row>
    <row r="18" spans="1:9" s="16" customFormat="1" ht="14.25" customHeight="1" thickBot="1">
      <c r="A18" s="90" t="s">
        <v>20</v>
      </c>
      <c r="B18" s="91"/>
      <c r="C18" s="91"/>
      <c r="D18" s="91"/>
      <c r="E18" s="91"/>
      <c r="F18" s="91"/>
      <c r="G18" s="91"/>
      <c r="H18" s="91"/>
      <c r="I18" s="92"/>
    </row>
    <row r="19" spans="1:9" s="16" customFormat="1" ht="13.5" customHeight="1" thickBot="1">
      <c r="A19" s="93"/>
      <c r="B19" s="94"/>
      <c r="C19" s="94"/>
      <c r="D19" s="94"/>
      <c r="E19" s="94"/>
      <c r="F19" s="94"/>
      <c r="G19" s="94"/>
      <c r="H19" s="94"/>
      <c r="I19" s="95"/>
    </row>
    <row r="20" spans="1:9" s="16" customFormat="1" ht="13.5" customHeight="1" thickBot="1">
      <c r="A20" s="87" t="s">
        <v>21</v>
      </c>
      <c r="B20" s="88"/>
      <c r="C20" s="88"/>
      <c r="D20" s="88"/>
      <c r="E20" s="88"/>
      <c r="F20" s="88"/>
      <c r="G20" s="88"/>
      <c r="H20" s="88"/>
      <c r="I20" s="89"/>
    </row>
    <row r="21" spans="1:9" s="16" customFormat="1" ht="13.5" customHeight="1" thickBot="1">
      <c r="A21" s="90" t="s">
        <v>22</v>
      </c>
      <c r="B21" s="91"/>
      <c r="C21" s="91"/>
      <c r="D21" s="91"/>
      <c r="E21" s="91"/>
      <c r="F21" s="91"/>
      <c r="G21" s="91"/>
      <c r="H21" s="91"/>
      <c r="I21" s="92"/>
    </row>
    <row r="22" spans="1:9" s="16" customFormat="1" ht="13.5" customHeight="1" thickBot="1">
      <c r="A22" s="93"/>
      <c r="B22" s="94"/>
      <c r="C22" s="94"/>
      <c r="D22" s="94"/>
      <c r="E22" s="94"/>
      <c r="F22" s="94"/>
      <c r="G22" s="94"/>
      <c r="H22" s="94"/>
      <c r="I22" s="95"/>
    </row>
    <row r="23" spans="1:9" s="16" customFormat="1" ht="13.5" customHeight="1" thickBot="1">
      <c r="A23" s="81" t="s">
        <v>23</v>
      </c>
      <c r="B23" s="83" t="s">
        <v>24</v>
      </c>
      <c r="C23" s="84"/>
      <c r="D23" s="84"/>
      <c r="E23" s="84"/>
      <c r="F23" s="84"/>
      <c r="G23" s="84"/>
      <c r="H23" s="84"/>
      <c r="I23" s="85"/>
    </row>
    <row r="24" spans="1:9" s="16" customFormat="1" ht="67.5" customHeight="1" thickBot="1">
      <c r="A24" s="82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86" t="s">
        <v>32</v>
      </c>
      <c r="B26" s="86"/>
      <c r="C26" s="86"/>
      <c r="D26" s="86"/>
      <c r="E26" s="86"/>
      <c r="F26" s="86"/>
    </row>
    <row r="27" spans="1:9" s="16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</mergeCells>
  <pageMargins left="0.59055118110236227" right="0.39370078740157483" top="0.39370078740157483" bottom="0.39370078740157483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workbookViewId="0">
      <selection activeCell="C4" sqref="C4:E28"/>
    </sheetView>
  </sheetViews>
  <sheetFormatPr defaultColWidth="9.33203125"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7" width="9.33203125" style="23" hidden="1" customWidth="1"/>
    <col min="8" max="9" width="9.33203125" style="28" hidden="1" customWidth="1"/>
    <col min="10" max="16384" width="9.33203125" style="23"/>
  </cols>
  <sheetData>
    <row r="2" spans="1:9" s="29" customFormat="1" ht="67.5" customHeight="1">
      <c r="A2" s="30" t="s">
        <v>33</v>
      </c>
      <c r="B2" s="31" t="s">
        <v>34</v>
      </c>
      <c r="C2" s="32" t="s">
        <v>35</v>
      </c>
      <c r="D2" s="33" t="s">
        <v>36</v>
      </c>
      <c r="E2" s="34" t="s">
        <v>37</v>
      </c>
      <c r="H2" s="35"/>
      <c r="I2" s="35"/>
    </row>
    <row r="3" spans="1:9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H3" s="40"/>
      <c r="I3" s="40"/>
    </row>
    <row r="4" spans="1:9" ht="55.5" customHeight="1">
      <c r="A4" s="41" t="s">
        <v>40</v>
      </c>
      <c r="B4" s="38" t="s">
        <v>41</v>
      </c>
      <c r="C4" s="42">
        <v>241195</v>
      </c>
      <c r="D4" s="43">
        <v>1245280.1000000001</v>
      </c>
      <c r="E4" s="43">
        <v>5162.96</v>
      </c>
      <c r="F4" s="26">
        <f>SUM(C5:C16)</f>
        <v>226696</v>
      </c>
      <c r="G4" s="27">
        <f>SUM(D5:D16)</f>
        <v>1033238.5</v>
      </c>
      <c r="H4" s="44">
        <f>F4-C4</f>
        <v>-14499</v>
      </c>
      <c r="I4" s="45">
        <f>G4-D4</f>
        <v>-212041.60000000009</v>
      </c>
    </row>
    <row r="5" spans="1:9" ht="12.75" customHeight="1">
      <c r="A5" s="41" t="s">
        <v>42</v>
      </c>
      <c r="B5" s="38" t="s">
        <v>43</v>
      </c>
      <c r="C5" s="42">
        <v>131</v>
      </c>
      <c r="D5" s="43">
        <v>85.1</v>
      </c>
      <c r="E5" s="43">
        <v>649.88</v>
      </c>
    </row>
    <row r="6" spans="1:9" ht="12.75" customHeight="1">
      <c r="A6" s="41" t="s">
        <v>44</v>
      </c>
      <c r="B6" s="38" t="s">
        <v>45</v>
      </c>
      <c r="C6" s="42">
        <v>222</v>
      </c>
      <c r="D6" s="43">
        <v>197.3</v>
      </c>
      <c r="E6" s="43">
        <v>888.9</v>
      </c>
    </row>
    <row r="7" spans="1:9" ht="12.75" customHeight="1">
      <c r="A7" s="41" t="s">
        <v>46</v>
      </c>
      <c r="B7" s="38" t="s">
        <v>47</v>
      </c>
      <c r="C7" s="42">
        <v>38</v>
      </c>
      <c r="D7" s="43">
        <v>39.1</v>
      </c>
      <c r="E7" s="43">
        <v>1027.6500000000001</v>
      </c>
    </row>
    <row r="8" spans="1:9" ht="12.75" customHeight="1">
      <c r="A8" s="41" t="s">
        <v>48</v>
      </c>
      <c r="B8" s="38" t="s">
        <v>49</v>
      </c>
      <c r="C8" s="42">
        <v>591</v>
      </c>
      <c r="D8" s="43">
        <v>698</v>
      </c>
      <c r="E8" s="43">
        <v>1181.1300000000001</v>
      </c>
    </row>
    <row r="9" spans="1:9" ht="12.75" customHeight="1">
      <c r="A9" s="41" t="s">
        <v>50</v>
      </c>
      <c r="B9" s="38" t="s">
        <v>51</v>
      </c>
      <c r="C9" s="42">
        <v>46</v>
      </c>
      <c r="D9" s="43">
        <v>57.1</v>
      </c>
      <c r="E9" s="43">
        <v>1240.8800000000001</v>
      </c>
    </row>
    <row r="10" spans="1:9" ht="12.75" customHeight="1">
      <c r="A10" s="41" t="s">
        <v>52</v>
      </c>
      <c r="B10" s="38" t="s">
        <v>53</v>
      </c>
      <c r="C10" s="42">
        <v>35</v>
      </c>
      <c r="D10" s="43">
        <v>47.7</v>
      </c>
      <c r="E10" s="43">
        <v>1363.25</v>
      </c>
    </row>
    <row r="11" spans="1:9" ht="12.75" customHeight="1">
      <c r="A11" s="41" t="s">
        <v>54</v>
      </c>
      <c r="B11" s="38" t="s">
        <v>55</v>
      </c>
      <c r="C11" s="42">
        <v>130</v>
      </c>
      <c r="D11" s="43">
        <v>186.3</v>
      </c>
      <c r="E11" s="43">
        <v>1432.99</v>
      </c>
    </row>
    <row r="12" spans="1:9" ht="12.75" customHeight="1">
      <c r="A12" s="41" t="s">
        <v>56</v>
      </c>
      <c r="B12" s="38" t="s">
        <v>57</v>
      </c>
      <c r="C12" s="42">
        <v>1752</v>
      </c>
      <c r="D12" s="43">
        <v>2745.5</v>
      </c>
      <c r="E12" s="43">
        <v>1567.06</v>
      </c>
    </row>
    <row r="13" spans="1:9" ht="12.75" customHeight="1">
      <c r="A13" s="41" t="s">
        <v>58</v>
      </c>
      <c r="B13" s="38" t="s">
        <v>59</v>
      </c>
      <c r="C13" s="42">
        <v>7859</v>
      </c>
      <c r="D13" s="43">
        <v>19084.8</v>
      </c>
      <c r="E13" s="43">
        <v>2428.4</v>
      </c>
    </row>
    <row r="14" spans="1:9" ht="12.75" customHeight="1">
      <c r="A14" s="41" t="s">
        <v>60</v>
      </c>
      <c r="B14" s="38" t="s">
        <v>61</v>
      </c>
      <c r="C14" s="42">
        <v>93153</v>
      </c>
      <c r="D14" s="43">
        <v>312055.8</v>
      </c>
      <c r="E14" s="43">
        <v>3349.93</v>
      </c>
    </row>
    <row r="15" spans="1:9" ht="12.75" customHeight="1">
      <c r="A15" s="41" t="s">
        <v>62</v>
      </c>
      <c r="B15" s="38" t="s">
        <v>63</v>
      </c>
      <c r="C15" s="42">
        <v>50643</v>
      </c>
      <c r="D15" s="43">
        <v>227532.1</v>
      </c>
      <c r="E15" s="43">
        <v>4492.8599999999997</v>
      </c>
    </row>
    <row r="16" spans="1:9" ht="12.75" customHeight="1">
      <c r="A16" s="41" t="s">
        <v>64</v>
      </c>
      <c r="B16" s="38" t="s">
        <v>65</v>
      </c>
      <c r="C16" s="42">
        <v>72096</v>
      </c>
      <c r="D16" s="43">
        <v>470509.7</v>
      </c>
      <c r="E16" s="43">
        <v>6526.16</v>
      </c>
    </row>
    <row r="17" spans="1:18" ht="12.75" customHeight="1">
      <c r="A17" s="41" t="s">
        <v>66</v>
      </c>
      <c r="B17" s="46" t="s">
        <v>67</v>
      </c>
      <c r="C17" s="42">
        <v>14499</v>
      </c>
      <c r="D17" s="43">
        <v>212041.60000000001</v>
      </c>
      <c r="E17" s="43">
        <v>14624.57</v>
      </c>
    </row>
    <row r="18" spans="1:18" ht="45.75" customHeight="1">
      <c r="A18" s="41" t="s">
        <v>68</v>
      </c>
      <c r="B18" s="46" t="s">
        <v>69</v>
      </c>
      <c r="C18" s="42">
        <v>173940</v>
      </c>
      <c r="D18" s="43">
        <v>931683.7</v>
      </c>
      <c r="E18" s="43">
        <v>5356.35</v>
      </c>
      <c r="F18" s="26">
        <f>SUM(C18:C23)</f>
        <v>241195</v>
      </c>
      <c r="G18" s="27">
        <f>SUM(D18:D23)</f>
        <v>1245280.0999999999</v>
      </c>
      <c r="H18" s="44">
        <f>F18-C4</f>
        <v>0</v>
      </c>
      <c r="I18" s="45">
        <f>G18-D4</f>
        <v>0</v>
      </c>
    </row>
    <row r="19" spans="1:18" ht="14.25" customHeight="1">
      <c r="A19" s="41" t="s">
        <v>70</v>
      </c>
      <c r="B19" s="46" t="s">
        <v>71</v>
      </c>
      <c r="C19" s="42">
        <v>45628</v>
      </c>
      <c r="D19" s="43">
        <v>213279.7</v>
      </c>
      <c r="E19" s="43">
        <v>4674.32</v>
      </c>
      <c r="L19" s="48"/>
      <c r="M19" s="48"/>
      <c r="N19" s="48"/>
    </row>
    <row r="20" spans="1:18" ht="14.25" customHeight="1">
      <c r="A20" s="41" t="s">
        <v>72</v>
      </c>
      <c r="B20" s="46" t="s">
        <v>73</v>
      </c>
      <c r="C20" s="42">
        <v>16509</v>
      </c>
      <c r="D20" s="43">
        <v>69865.399999999994</v>
      </c>
      <c r="E20" s="43">
        <v>4231.96</v>
      </c>
    </row>
    <row r="21" spans="1:18" ht="14.25" customHeight="1">
      <c r="A21" s="41" t="s">
        <v>74</v>
      </c>
      <c r="B21" s="46" t="s">
        <v>75</v>
      </c>
      <c r="C21" s="42">
        <v>3906</v>
      </c>
      <c r="D21" s="43">
        <v>19369.599999999999</v>
      </c>
      <c r="E21" s="43">
        <v>4958.95</v>
      </c>
    </row>
    <row r="22" spans="1:18" ht="14.25" customHeight="1">
      <c r="A22" s="41" t="s">
        <v>76</v>
      </c>
      <c r="B22" s="46" t="s">
        <v>77</v>
      </c>
      <c r="C22" s="42">
        <v>1132</v>
      </c>
      <c r="D22" s="43">
        <v>3516.8</v>
      </c>
      <c r="E22" s="43">
        <v>3106.7</v>
      </c>
    </row>
    <row r="23" spans="1:18" ht="14.25" customHeight="1">
      <c r="A23" s="41" t="s">
        <v>78</v>
      </c>
      <c r="B23" s="46" t="s">
        <v>79</v>
      </c>
      <c r="C23" s="42">
        <v>80</v>
      </c>
      <c r="D23" s="43">
        <v>7564.9</v>
      </c>
      <c r="E23" s="43">
        <v>94560.67</v>
      </c>
    </row>
    <row r="24" spans="1:18" ht="42.75" customHeight="1">
      <c r="A24" s="41" t="s">
        <v>80</v>
      </c>
      <c r="B24" s="46" t="s">
        <v>81</v>
      </c>
      <c r="C24" s="42">
        <v>3137</v>
      </c>
      <c r="D24" s="43">
        <v>4471.8999999999996</v>
      </c>
      <c r="E24" s="43">
        <v>1425.54</v>
      </c>
      <c r="F24" s="26">
        <f>SUM(C24:C26)</f>
        <v>241195</v>
      </c>
      <c r="G24" s="27">
        <f>SUM(D24:D26)</f>
        <v>1245280.1000000001</v>
      </c>
      <c r="H24" s="44">
        <f>F24-C4</f>
        <v>0</v>
      </c>
      <c r="I24" s="45">
        <f>G24-D4</f>
        <v>0</v>
      </c>
    </row>
    <row r="25" spans="1:18" ht="11.25" customHeight="1">
      <c r="A25" s="41" t="s">
        <v>82</v>
      </c>
      <c r="B25" s="46" t="s">
        <v>83</v>
      </c>
      <c r="C25" s="42">
        <v>5907</v>
      </c>
      <c r="D25" s="43">
        <v>13946.4</v>
      </c>
      <c r="E25" s="43">
        <v>2361</v>
      </c>
      <c r="P25" s="48"/>
      <c r="Q25" s="48"/>
      <c r="R25" s="48"/>
    </row>
    <row r="26" spans="1:18" ht="11.25" customHeight="1">
      <c r="A26" s="41" t="s">
        <v>84</v>
      </c>
      <c r="B26" s="46" t="s">
        <v>85</v>
      </c>
      <c r="C26" s="42">
        <v>232151</v>
      </c>
      <c r="D26" s="43">
        <v>1226861.8</v>
      </c>
      <c r="E26" s="43">
        <v>5284.76</v>
      </c>
      <c r="P26" s="48"/>
      <c r="Q26" s="48"/>
      <c r="R26" s="48"/>
    </row>
    <row r="27" spans="1:18" ht="22.5" customHeight="1">
      <c r="A27" s="41" t="s">
        <v>86</v>
      </c>
      <c r="B27" s="46" t="s">
        <v>87</v>
      </c>
      <c r="C27" s="42">
        <v>53774</v>
      </c>
      <c r="D27" s="43">
        <v>276003.09999999998</v>
      </c>
      <c r="E27" s="43">
        <v>5132.6499999999996</v>
      </c>
    </row>
    <row r="28" spans="1:18" s="48" customFormat="1" ht="22.5" customHeight="1">
      <c r="A28" s="41" t="s">
        <v>88</v>
      </c>
      <c r="B28" s="46" t="s">
        <v>89</v>
      </c>
      <c r="C28" s="42">
        <v>0</v>
      </c>
      <c r="D28" s="43">
        <v>0</v>
      </c>
      <c r="E28" s="43">
        <v>0</v>
      </c>
      <c r="L28" s="23"/>
      <c r="M28" s="23"/>
      <c r="N28" s="23"/>
      <c r="P28" s="23"/>
      <c r="Q28" s="23"/>
      <c r="R28" s="23"/>
    </row>
    <row r="29" spans="1:18" s="48" customFormat="1" ht="6.75" customHeight="1">
      <c r="A29" s="49"/>
      <c r="B29" s="50"/>
      <c r="C29" s="51"/>
      <c r="D29" s="52"/>
      <c r="E29" s="52"/>
      <c r="L29" s="23"/>
      <c r="M29" s="23"/>
      <c r="N29" s="23"/>
      <c r="P29" s="23"/>
      <c r="Q29" s="23"/>
      <c r="R29" s="23"/>
    </row>
    <row r="30" spans="1:18" ht="11.25" customHeight="1">
      <c r="A30" s="96" t="s">
        <v>90</v>
      </c>
      <c r="B30" s="96"/>
      <c r="C30" s="96"/>
      <c r="D30" s="96"/>
      <c r="E30" s="96"/>
    </row>
    <row r="31" spans="1:18" ht="11.25" customHeight="1">
      <c r="A31" s="96"/>
      <c r="B31" s="96"/>
      <c r="C31" s="96"/>
      <c r="D31" s="96"/>
      <c r="E31" s="96"/>
    </row>
    <row r="32" spans="1:18" ht="40.5" customHeight="1">
      <c r="A32" s="97" t="s">
        <v>91</v>
      </c>
      <c r="B32" s="97"/>
      <c r="C32" s="97"/>
      <c r="D32" s="97" t="s">
        <v>92</v>
      </c>
      <c r="E32" s="97"/>
      <c r="F32" s="97"/>
      <c r="G32" s="97"/>
    </row>
    <row r="34" spans="1:3" ht="22.5" customHeight="1">
      <c r="A34" s="97" t="s">
        <v>108</v>
      </c>
      <c r="B34" s="97"/>
      <c r="C34" s="97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 r:id="rId1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3" sqref="B2:G13"/>
    </sheetView>
  </sheetViews>
  <sheetFormatPr defaultColWidth="9.33203125" defaultRowHeight="12.75"/>
  <sheetData>
    <row r="2" spans="2:7">
      <c r="B2" s="1" t="s">
        <v>93</v>
      </c>
      <c r="G2" s="1" t="s">
        <v>94</v>
      </c>
    </row>
    <row r="3" spans="2:7">
      <c r="B3" s="1" t="s">
        <v>41</v>
      </c>
      <c r="C3" s="42">
        <f>'5pf'!C4</f>
        <v>241195</v>
      </c>
      <c r="D3" s="1" t="s">
        <v>95</v>
      </c>
      <c r="E3" s="1" t="s">
        <v>96</v>
      </c>
      <c r="F3" s="42">
        <f>SUM('5pf'!C5:C17)</f>
        <v>241195</v>
      </c>
      <c r="G3" t="str">
        <f>IF(F3=C3,"+","-")</f>
        <v>+</v>
      </c>
    </row>
    <row r="4" spans="2:7">
      <c r="B4" s="1" t="s">
        <v>41</v>
      </c>
      <c r="C4" s="42">
        <f>'5pf'!C4</f>
        <v>241195</v>
      </c>
      <c r="D4" s="1" t="s">
        <v>95</v>
      </c>
      <c r="E4" s="1" t="s">
        <v>97</v>
      </c>
      <c r="F4" s="42">
        <f>SUM('5pf'!C18:C23)</f>
        <v>241195</v>
      </c>
      <c r="G4" t="str">
        <f>IF(F4=C4,"+","-")</f>
        <v>+</v>
      </c>
    </row>
    <row r="5" spans="2:7">
      <c r="B5" s="1" t="s">
        <v>41</v>
      </c>
      <c r="C5" s="42">
        <f>'5pf'!C4</f>
        <v>241195</v>
      </c>
      <c r="D5" s="1" t="s">
        <v>95</v>
      </c>
      <c r="E5" s="1" t="s">
        <v>98</v>
      </c>
      <c r="F5" s="42">
        <f>SUM('5pf'!C24:C26)</f>
        <v>241195</v>
      </c>
      <c r="G5" t="str">
        <f>IF(F5=C5,"+","-")</f>
        <v>+</v>
      </c>
    </row>
    <row r="6" spans="2:7">
      <c r="B6" s="1" t="s">
        <v>41</v>
      </c>
      <c r="C6" s="42">
        <f>'5pf'!C4</f>
        <v>241195</v>
      </c>
      <c r="D6" s="1" t="s">
        <v>99</v>
      </c>
      <c r="E6" s="1" t="s">
        <v>87</v>
      </c>
      <c r="F6" s="42">
        <f>'5pf'!C27</f>
        <v>53774</v>
      </c>
      <c r="G6" t="str">
        <f>IF(F6&lt;=C6,"+","-")</f>
        <v>+</v>
      </c>
    </row>
    <row r="7" spans="2:7">
      <c r="B7" s="1" t="s">
        <v>89</v>
      </c>
      <c r="C7" s="42">
        <f>'5pf'!C28</f>
        <v>0</v>
      </c>
      <c r="D7" s="1" t="s">
        <v>95</v>
      </c>
      <c r="E7" s="1" t="s">
        <v>100</v>
      </c>
      <c r="F7" s="42">
        <f>'5pf (раб)'!C28</f>
        <v>0</v>
      </c>
      <c r="G7" t="str">
        <f>IF(F7=C7,"+","-")</f>
        <v>+</v>
      </c>
    </row>
    <row r="8" spans="2:7">
      <c r="B8" s="1" t="s">
        <v>101</v>
      </c>
    </row>
    <row r="9" spans="2:7">
      <c r="B9" s="1" t="s">
        <v>41</v>
      </c>
      <c r="C9" s="43">
        <f>'5pf'!D4</f>
        <v>1245280.1000000001</v>
      </c>
      <c r="D9" s="1" t="s">
        <v>95</v>
      </c>
      <c r="E9" s="1" t="s">
        <v>96</v>
      </c>
      <c r="F9" s="43">
        <f>SUM('5pf'!D5:D17)</f>
        <v>1245280.1000000001</v>
      </c>
      <c r="G9" t="str">
        <f>IF(F9=C9,"+","-")</f>
        <v>+</v>
      </c>
    </row>
    <row r="10" spans="2:7">
      <c r="B10" s="1" t="s">
        <v>41</v>
      </c>
      <c r="C10" s="43">
        <f>'5pf'!D4</f>
        <v>1245280.1000000001</v>
      </c>
      <c r="D10" s="1" t="s">
        <v>95</v>
      </c>
      <c r="E10" s="1" t="s">
        <v>97</v>
      </c>
      <c r="F10" s="43">
        <f>SUM('5pf'!D18:D23)</f>
        <v>1245280.0999999999</v>
      </c>
      <c r="G10" t="str">
        <f>IF(F10=C10,"+","-")</f>
        <v>+</v>
      </c>
    </row>
    <row r="11" spans="2:7">
      <c r="B11" s="1" t="s">
        <v>41</v>
      </c>
      <c r="C11" s="43">
        <f>'5pf'!D4</f>
        <v>1245280.1000000001</v>
      </c>
      <c r="D11" s="1" t="s">
        <v>95</v>
      </c>
      <c r="E11" s="1" t="s">
        <v>98</v>
      </c>
      <c r="F11" s="43">
        <f>SUM('5pf'!D24:D26)</f>
        <v>1245280.1000000001</v>
      </c>
      <c r="G11" t="str">
        <f>IF(F11=C11,"+","-")</f>
        <v>+</v>
      </c>
    </row>
    <row r="12" spans="2:7">
      <c r="B12" s="1" t="s">
        <v>41</v>
      </c>
      <c r="C12" s="43">
        <f>'5pf'!D4</f>
        <v>1245280.1000000001</v>
      </c>
      <c r="D12" s="1" t="s">
        <v>99</v>
      </c>
      <c r="E12" s="1" t="s">
        <v>87</v>
      </c>
      <c r="F12" s="43">
        <f>'5pf'!D27</f>
        <v>276003.09999999998</v>
      </c>
      <c r="G12" t="str">
        <f>IF(F12&lt;=C12,"+","-")</f>
        <v>+</v>
      </c>
    </row>
    <row r="13" spans="2:7">
      <c r="B13" s="1" t="s">
        <v>89</v>
      </c>
      <c r="C13" s="43">
        <f>'5pf'!D28</f>
        <v>0</v>
      </c>
      <c r="D13" s="1" t="s">
        <v>95</v>
      </c>
      <c r="E13" s="1" t="s">
        <v>100</v>
      </c>
      <c r="F13" s="43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5" sqref="D5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66" t="s">
        <v>0</v>
      </c>
      <c r="B1" s="66"/>
      <c r="C1" s="66"/>
      <c r="D1" s="66"/>
      <c r="E1" s="66"/>
      <c r="F1" s="66"/>
      <c r="G1" s="66"/>
    </row>
    <row r="2" spans="1:9">
      <c r="A2" s="1"/>
    </row>
    <row r="3" spans="1:9" ht="35.25" customHeight="1">
      <c r="A3" s="67" t="s">
        <v>102</v>
      </c>
      <c r="B3" s="67"/>
      <c r="C3" s="67"/>
      <c r="D3" s="67"/>
      <c r="E3" s="67"/>
      <c r="F3" s="67"/>
      <c r="G3" s="67"/>
    </row>
    <row r="4" spans="1:9" ht="15.75" customHeight="1">
      <c r="B4" s="2"/>
      <c r="C4" s="3" t="s">
        <v>2</v>
      </c>
      <c r="D4" s="68" t="s">
        <v>107</v>
      </c>
      <c r="E4" s="68"/>
    </row>
    <row r="5" spans="1:9" ht="16.5" customHeight="1" thickBot="1">
      <c r="A5" s="4"/>
    </row>
    <row r="6" spans="1:9" ht="14.25" customHeight="1" thickBot="1">
      <c r="A6" s="69" t="s">
        <v>3</v>
      </c>
      <c r="B6" s="70"/>
      <c r="C6" s="70"/>
      <c r="D6" s="70"/>
      <c r="E6" s="71"/>
      <c r="F6" s="5" t="s">
        <v>4</v>
      </c>
      <c r="G6" s="72" t="s">
        <v>5</v>
      </c>
      <c r="H6" s="73"/>
      <c r="I6" s="73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53" t="s">
        <v>6</v>
      </c>
      <c r="B8" s="54"/>
      <c r="C8" s="54"/>
      <c r="D8" s="54"/>
      <c r="E8" s="55"/>
      <c r="F8" s="12"/>
      <c r="G8" s="56" t="s">
        <v>7</v>
      </c>
      <c r="H8" s="57"/>
      <c r="I8" s="57"/>
    </row>
    <row r="9" spans="1:9" ht="25.5" customHeight="1">
      <c r="A9" s="58" t="s">
        <v>8</v>
      </c>
      <c r="B9" s="59"/>
      <c r="C9" s="59"/>
      <c r="D9" s="59"/>
      <c r="E9" s="60"/>
      <c r="F9" s="61" t="s">
        <v>9</v>
      </c>
      <c r="G9" s="56"/>
      <c r="H9" s="57"/>
      <c r="I9" s="57"/>
    </row>
    <row r="10" spans="1:9" ht="13.5" customHeight="1" thickBot="1">
      <c r="A10" s="63" t="s">
        <v>10</v>
      </c>
      <c r="B10" s="64"/>
      <c r="C10" s="64"/>
      <c r="D10" s="64"/>
      <c r="E10" s="65"/>
      <c r="F10" s="62"/>
      <c r="G10" s="56"/>
      <c r="H10" s="57"/>
      <c r="I10" s="57"/>
    </row>
    <row r="11" spans="1:9" ht="29.25" customHeight="1">
      <c r="A11" s="53" t="s">
        <v>11</v>
      </c>
      <c r="B11" s="54"/>
      <c r="C11" s="54"/>
      <c r="D11" s="54"/>
      <c r="E11" s="55"/>
      <c r="F11" s="13"/>
      <c r="G11" s="56"/>
      <c r="H11" s="57"/>
      <c r="I11" s="57"/>
    </row>
    <row r="12" spans="1:9" ht="13.5" customHeight="1">
      <c r="A12" s="74" t="s">
        <v>12</v>
      </c>
      <c r="B12" s="75"/>
      <c r="C12" s="75"/>
      <c r="D12" s="75"/>
      <c r="E12" s="76"/>
      <c r="F12" s="61" t="s">
        <v>13</v>
      </c>
      <c r="G12" s="14"/>
    </row>
    <row r="13" spans="1:9" ht="51.75" customHeight="1" thickBot="1">
      <c r="A13" s="77" t="s">
        <v>14</v>
      </c>
      <c r="B13" s="78"/>
      <c r="C13" s="78"/>
      <c r="D13" s="78"/>
      <c r="E13" s="79"/>
      <c r="F13" s="62"/>
      <c r="G13" s="14"/>
      <c r="H13" s="15"/>
      <c r="I13" s="15" t="s">
        <v>15</v>
      </c>
    </row>
    <row r="14" spans="1:9" ht="25.5" customHeight="1">
      <c r="A14" s="53" t="s">
        <v>16</v>
      </c>
      <c r="B14" s="54"/>
      <c r="C14" s="54"/>
      <c r="D14" s="54"/>
      <c r="E14" s="55"/>
      <c r="F14" s="80" t="s">
        <v>17</v>
      </c>
      <c r="G14" s="14"/>
    </row>
    <row r="15" spans="1:9" ht="12.75" customHeight="1" thickBot="1">
      <c r="A15" s="77" t="s">
        <v>18</v>
      </c>
      <c r="B15" s="78"/>
      <c r="C15" s="78"/>
      <c r="D15" s="78"/>
      <c r="E15" s="79"/>
      <c r="F15" s="62"/>
      <c r="G15" s="14"/>
    </row>
    <row r="16" spans="1:9" ht="13.5" customHeight="1" thickBot="1">
      <c r="A16" s="1"/>
    </row>
    <row r="17" spans="1:9" s="16" customFormat="1" ht="13.5" customHeight="1" thickBot="1">
      <c r="A17" s="87" t="s">
        <v>19</v>
      </c>
      <c r="B17" s="88"/>
      <c r="C17" s="88"/>
      <c r="D17" s="88"/>
      <c r="E17" s="88"/>
      <c r="F17" s="88"/>
      <c r="G17" s="88"/>
      <c r="H17" s="88"/>
      <c r="I17" s="89"/>
    </row>
    <row r="18" spans="1:9" s="16" customFormat="1" ht="14.25" customHeight="1" thickBot="1">
      <c r="A18" s="90" t="s">
        <v>20</v>
      </c>
      <c r="B18" s="91"/>
      <c r="C18" s="91"/>
      <c r="D18" s="91"/>
      <c r="E18" s="91"/>
      <c r="F18" s="91"/>
      <c r="G18" s="91"/>
      <c r="H18" s="91"/>
      <c r="I18" s="92"/>
    </row>
    <row r="19" spans="1:9" s="16" customFormat="1" ht="13.5" customHeight="1" thickBot="1">
      <c r="A19" s="93"/>
      <c r="B19" s="94"/>
      <c r="C19" s="94"/>
      <c r="D19" s="94"/>
      <c r="E19" s="94"/>
      <c r="F19" s="94"/>
      <c r="G19" s="94"/>
      <c r="H19" s="94"/>
      <c r="I19" s="95"/>
    </row>
    <row r="20" spans="1:9" s="16" customFormat="1" ht="13.5" customHeight="1" thickBot="1">
      <c r="A20" s="87" t="s">
        <v>21</v>
      </c>
      <c r="B20" s="88"/>
      <c r="C20" s="88"/>
      <c r="D20" s="88"/>
      <c r="E20" s="88"/>
      <c r="F20" s="88"/>
      <c r="G20" s="88"/>
      <c r="H20" s="88"/>
      <c r="I20" s="89"/>
    </row>
    <row r="21" spans="1:9" s="16" customFormat="1" ht="13.5" customHeight="1" thickBot="1">
      <c r="A21" s="90" t="s">
        <v>22</v>
      </c>
      <c r="B21" s="91"/>
      <c r="C21" s="91"/>
      <c r="D21" s="91"/>
      <c r="E21" s="91"/>
      <c r="F21" s="91"/>
      <c r="G21" s="91"/>
      <c r="H21" s="91"/>
      <c r="I21" s="92"/>
    </row>
    <row r="22" spans="1:9" s="16" customFormat="1" ht="13.5" customHeight="1" thickBot="1">
      <c r="A22" s="93"/>
      <c r="B22" s="94"/>
      <c r="C22" s="94"/>
      <c r="D22" s="94"/>
      <c r="E22" s="94"/>
      <c r="F22" s="94"/>
      <c r="G22" s="94"/>
      <c r="H22" s="94"/>
      <c r="I22" s="95"/>
    </row>
    <row r="23" spans="1:9" s="16" customFormat="1" ht="13.5" customHeight="1" thickBot="1">
      <c r="A23" s="81" t="s">
        <v>23</v>
      </c>
      <c r="B23" s="83" t="s">
        <v>24</v>
      </c>
      <c r="C23" s="84"/>
      <c r="D23" s="84"/>
      <c r="E23" s="84"/>
      <c r="F23" s="84"/>
      <c r="G23" s="84"/>
      <c r="H23" s="84"/>
      <c r="I23" s="85"/>
    </row>
    <row r="24" spans="1:9" s="16" customFormat="1" ht="67.5" customHeight="1" thickBot="1">
      <c r="A24" s="82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86" t="s">
        <v>32</v>
      </c>
      <c r="B26" s="86"/>
      <c r="C26" s="86"/>
      <c r="D26" s="86"/>
      <c r="E26" s="86"/>
      <c r="F26" s="86"/>
    </row>
    <row r="27" spans="1:9" s="16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</mergeCells>
  <pageMargins left="0.59055118110236227" right="0.39370078740157483" top="0.39370078740157483" bottom="0.3937007874015748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2:T34"/>
  <sheetViews>
    <sheetView tabSelected="1" workbookViewId="0">
      <selection activeCell="U18" sqref="U18"/>
    </sheetView>
  </sheetViews>
  <sheetFormatPr defaultColWidth="9.33203125"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6" width="9.33203125" style="23" hidden="1" customWidth="1"/>
    <col min="7" max="7" width="9.33203125" style="28" hidden="1" customWidth="1"/>
    <col min="8" max="9" width="9.33203125" style="23" hidden="1" customWidth="1"/>
    <col min="10" max="11" width="9.33203125" style="28" hidden="1" customWidth="1"/>
    <col min="12" max="16384" width="9.33203125" style="23"/>
  </cols>
  <sheetData>
    <row r="2" spans="1:11" s="29" customFormat="1" ht="67.5" customHeight="1">
      <c r="A2" s="30" t="s">
        <v>33</v>
      </c>
      <c r="B2" s="31" t="s">
        <v>34</v>
      </c>
      <c r="C2" s="32" t="s">
        <v>103</v>
      </c>
      <c r="D2" s="33" t="s">
        <v>104</v>
      </c>
      <c r="E2" s="34" t="s">
        <v>105</v>
      </c>
      <c r="G2" s="35"/>
      <c r="J2" s="35"/>
      <c r="K2" s="35"/>
    </row>
    <row r="3" spans="1:11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G3" s="40"/>
      <c r="J3" s="40"/>
      <c r="K3" s="40"/>
    </row>
    <row r="4" spans="1:11" ht="55.5" customHeight="1">
      <c r="A4" s="41" t="s">
        <v>40</v>
      </c>
      <c r="B4" s="38" t="s">
        <v>41</v>
      </c>
      <c r="C4" s="42">
        <v>53774</v>
      </c>
      <c r="D4" s="43">
        <v>276003.09999999998</v>
      </c>
      <c r="E4" s="43">
        <v>5132.6499999999996</v>
      </c>
      <c r="F4" s="23" t="e">
        <f>[2]Dodatok1!#REF!</f>
        <v>#REF!</v>
      </c>
      <c r="G4" s="44" t="e">
        <f t="shared" ref="G4:G15" si="0">F4-C4</f>
        <v>#REF!</v>
      </c>
      <c r="H4" s="26">
        <f>SUM(C5:C15)</f>
        <v>35016</v>
      </c>
      <c r="I4" s="27">
        <f>SUM(D5:D17)</f>
        <v>276003.09999999998</v>
      </c>
      <c r="J4" s="44">
        <f>H4-C4</f>
        <v>-18758</v>
      </c>
      <c r="K4" s="45">
        <f>I4-D4</f>
        <v>0</v>
      </c>
    </row>
    <row r="5" spans="1:11" ht="12.75" customHeight="1">
      <c r="A5" s="41" t="s">
        <v>42</v>
      </c>
      <c r="B5" s="38" t="s">
        <v>43</v>
      </c>
      <c r="C5" s="42">
        <v>12</v>
      </c>
      <c r="D5" s="43">
        <v>8.5</v>
      </c>
      <c r="E5" s="43">
        <v>709.97</v>
      </c>
      <c r="F5" s="23" t="e">
        <f>[2]Dodatok1!#REF!</f>
        <v>#REF!</v>
      </c>
      <c r="G5" s="44" t="e">
        <f t="shared" si="0"/>
        <v>#REF!</v>
      </c>
    </row>
    <row r="6" spans="1:11" ht="12.75" customHeight="1">
      <c r="A6" s="41" t="s">
        <v>44</v>
      </c>
      <c r="B6" s="38" t="s">
        <v>45</v>
      </c>
      <c r="C6" s="42">
        <v>14</v>
      </c>
      <c r="D6" s="43">
        <v>12.4</v>
      </c>
      <c r="E6" s="43">
        <v>885.38</v>
      </c>
      <c r="F6" s="23" t="e">
        <f>[2]Dodatok1!#REF!</f>
        <v>#REF!</v>
      </c>
      <c r="G6" s="44" t="e">
        <f t="shared" si="0"/>
        <v>#REF!</v>
      </c>
    </row>
    <row r="7" spans="1:11" ht="12.75" customHeight="1">
      <c r="A7" s="41" t="s">
        <v>46</v>
      </c>
      <c r="B7" s="38" t="s">
        <v>47</v>
      </c>
      <c r="C7" s="42">
        <v>10</v>
      </c>
      <c r="D7" s="43">
        <v>10.4</v>
      </c>
      <c r="E7" s="43">
        <v>1036.47</v>
      </c>
      <c r="F7" s="23" t="e">
        <f>[2]Dodatok1!#REF!</f>
        <v>#REF!</v>
      </c>
      <c r="G7" s="44" t="e">
        <f t="shared" si="0"/>
        <v>#REF!</v>
      </c>
    </row>
    <row r="8" spans="1:11" ht="12.75" customHeight="1">
      <c r="A8" s="41" t="s">
        <v>48</v>
      </c>
      <c r="B8" s="38" t="s">
        <v>49</v>
      </c>
      <c r="C8" s="42">
        <v>64</v>
      </c>
      <c r="D8" s="43">
        <v>75.7</v>
      </c>
      <c r="E8" s="43">
        <v>1182.58</v>
      </c>
      <c r="F8" s="23" t="e">
        <f>[2]Dodatok1!#REF!</f>
        <v>#REF!</v>
      </c>
      <c r="G8" s="44" t="e">
        <f t="shared" si="0"/>
        <v>#REF!</v>
      </c>
    </row>
    <row r="9" spans="1:11" ht="12.75" customHeight="1">
      <c r="A9" s="41" t="s">
        <v>50</v>
      </c>
      <c r="B9" s="38" t="s">
        <v>51</v>
      </c>
      <c r="C9" s="42">
        <v>13</v>
      </c>
      <c r="D9" s="43">
        <v>16</v>
      </c>
      <c r="E9" s="43">
        <v>1232.2</v>
      </c>
      <c r="F9" s="23" t="e">
        <f>[2]Dodatok1!#REF!</f>
        <v>#REF!</v>
      </c>
      <c r="G9" s="44" t="e">
        <f t="shared" si="0"/>
        <v>#REF!</v>
      </c>
    </row>
    <row r="10" spans="1:11" ht="12.75" customHeight="1">
      <c r="A10" s="41" t="s">
        <v>52</v>
      </c>
      <c r="B10" s="38" t="s">
        <v>53</v>
      </c>
      <c r="C10" s="42">
        <v>5</v>
      </c>
      <c r="D10" s="43">
        <v>6.8</v>
      </c>
      <c r="E10" s="43">
        <v>1361.2</v>
      </c>
      <c r="F10" s="23" t="e">
        <f>[2]Dodatok1!#REF!</f>
        <v>#REF!</v>
      </c>
      <c r="G10" s="44" t="e">
        <f t="shared" si="0"/>
        <v>#REF!</v>
      </c>
    </row>
    <row r="11" spans="1:11" ht="12.75" customHeight="1">
      <c r="A11" s="41" t="s">
        <v>54</v>
      </c>
      <c r="B11" s="38" t="s">
        <v>55</v>
      </c>
      <c r="C11" s="42">
        <v>46</v>
      </c>
      <c r="D11" s="43">
        <v>65.400000000000006</v>
      </c>
      <c r="E11" s="43">
        <v>1421.96</v>
      </c>
      <c r="F11" s="23" t="e">
        <f>[2]Dodatok1!#REF!</f>
        <v>#REF!</v>
      </c>
      <c r="G11" s="44" t="e">
        <f t="shared" si="0"/>
        <v>#REF!</v>
      </c>
    </row>
    <row r="12" spans="1:11" ht="12.75" customHeight="1">
      <c r="A12" s="41" t="s">
        <v>56</v>
      </c>
      <c r="B12" s="38" t="s">
        <v>57</v>
      </c>
      <c r="C12" s="42">
        <v>210</v>
      </c>
      <c r="D12" s="43">
        <v>331.5</v>
      </c>
      <c r="E12" s="43">
        <v>1578.24</v>
      </c>
      <c r="F12" s="23" t="e">
        <f>[2]Dodatok1!#REF!</f>
        <v>#REF!</v>
      </c>
      <c r="G12" s="44" t="e">
        <f t="shared" si="0"/>
        <v>#REF!</v>
      </c>
    </row>
    <row r="13" spans="1:11" ht="12.75" customHeight="1">
      <c r="A13" s="41" t="s">
        <v>58</v>
      </c>
      <c r="B13" s="38" t="s">
        <v>59</v>
      </c>
      <c r="C13" s="42">
        <v>6324</v>
      </c>
      <c r="D13" s="43">
        <v>15342.5</v>
      </c>
      <c r="E13" s="43">
        <v>2426.08</v>
      </c>
      <c r="F13" s="23" t="e">
        <f>[2]Dodatok1!#REF!</f>
        <v>#REF!</v>
      </c>
      <c r="G13" s="44" t="e">
        <f t="shared" si="0"/>
        <v>#REF!</v>
      </c>
    </row>
    <row r="14" spans="1:11" ht="12.75" customHeight="1">
      <c r="A14" s="41" t="s">
        <v>60</v>
      </c>
      <c r="B14" s="38" t="s">
        <v>61</v>
      </c>
      <c r="C14" s="42">
        <v>22350</v>
      </c>
      <c r="D14" s="43">
        <v>75942.8</v>
      </c>
      <c r="E14" s="43">
        <v>3397.89</v>
      </c>
      <c r="F14" s="23" t="e">
        <f>[2]Dodatok1!#REF!</f>
        <v>#REF!</v>
      </c>
      <c r="G14" s="44" t="e">
        <f t="shared" si="0"/>
        <v>#REF!</v>
      </c>
    </row>
    <row r="15" spans="1:11" ht="12.75" customHeight="1">
      <c r="A15" s="41" t="s">
        <v>62</v>
      </c>
      <c r="B15" s="38" t="s">
        <v>63</v>
      </c>
      <c r="C15" s="42">
        <v>5968</v>
      </c>
      <c r="D15" s="43">
        <v>26672.9</v>
      </c>
      <c r="E15" s="43">
        <v>4469.32</v>
      </c>
      <c r="F15" s="23" t="e">
        <f>[2]Dodatok1!#REF!</f>
        <v>#REF!</v>
      </c>
      <c r="G15" s="44" t="e">
        <f t="shared" si="0"/>
        <v>#REF!</v>
      </c>
    </row>
    <row r="16" spans="1:11" ht="12.75" customHeight="1">
      <c r="A16" s="41" t="s">
        <v>64</v>
      </c>
      <c r="B16" s="38" t="s">
        <v>65</v>
      </c>
      <c r="C16" s="42">
        <v>14895</v>
      </c>
      <c r="D16" s="43">
        <v>102593.60000000001</v>
      </c>
      <c r="E16" s="43">
        <v>6887.79</v>
      </c>
      <c r="G16" s="44"/>
    </row>
    <row r="17" spans="1:20" ht="12.75" customHeight="1">
      <c r="A17" s="41" t="s">
        <v>66</v>
      </c>
      <c r="B17" s="46" t="s">
        <v>67</v>
      </c>
      <c r="C17" s="42">
        <v>3863</v>
      </c>
      <c r="D17" s="43">
        <v>54924.6</v>
      </c>
      <c r="E17" s="43">
        <v>14218.12</v>
      </c>
      <c r="F17" s="23" t="e">
        <f>[2]Dodatok1!#REF!</f>
        <v>#REF!</v>
      </c>
      <c r="G17" s="44" t="e">
        <f t="shared" ref="G17:G26" si="1">F17-C17</f>
        <v>#REF!</v>
      </c>
    </row>
    <row r="18" spans="1:20" ht="45.75" customHeight="1">
      <c r="A18" s="41" t="s">
        <v>68</v>
      </c>
      <c r="B18" s="46" t="s">
        <v>69</v>
      </c>
      <c r="C18" s="42">
        <v>35095</v>
      </c>
      <c r="D18" s="43">
        <v>199224.4</v>
      </c>
      <c r="E18" s="43">
        <v>5676.72</v>
      </c>
      <c r="F18" s="26" t="e">
        <f>'[3]Dodatok 2'!#REF!</f>
        <v>#REF!</v>
      </c>
      <c r="G18" s="44" t="e">
        <f t="shared" si="1"/>
        <v>#REF!</v>
      </c>
      <c r="H18" s="26">
        <f>SUM(C18:C23)</f>
        <v>53774</v>
      </c>
      <c r="I18" s="27">
        <f>SUM(D18:D23)</f>
        <v>276003.09999999998</v>
      </c>
      <c r="J18" s="44">
        <f>H18-C4</f>
        <v>0</v>
      </c>
      <c r="K18" s="45">
        <f>I18-D4</f>
        <v>0</v>
      </c>
    </row>
    <row r="19" spans="1:20" ht="14.25" customHeight="1">
      <c r="A19" s="41" t="s">
        <v>70</v>
      </c>
      <c r="B19" s="46" t="s">
        <v>71</v>
      </c>
      <c r="C19" s="42">
        <v>15235</v>
      </c>
      <c r="D19" s="43">
        <v>63034.9</v>
      </c>
      <c r="E19" s="43">
        <v>4137.51</v>
      </c>
      <c r="F19" s="26" t="e">
        <f>'[3]Dodatok 2'!#REF!</f>
        <v>#REF!</v>
      </c>
      <c r="G19" s="44" t="e">
        <f t="shared" si="1"/>
        <v>#REF!</v>
      </c>
    </row>
    <row r="20" spans="1:20" ht="14.25" customHeight="1">
      <c r="A20" s="41" t="s">
        <v>72</v>
      </c>
      <c r="B20" s="46" t="s">
        <v>73</v>
      </c>
      <c r="C20" s="42">
        <v>2497</v>
      </c>
      <c r="D20" s="43">
        <v>8239.7999999999993</v>
      </c>
      <c r="E20" s="43">
        <v>3299.89</v>
      </c>
      <c r="F20" s="26" t="e">
        <f>'[3]Dodatok 2'!#REF!</f>
        <v>#REF!</v>
      </c>
      <c r="G20" s="44" t="e">
        <f t="shared" si="1"/>
        <v>#REF!</v>
      </c>
    </row>
    <row r="21" spans="1:20" ht="14.25" customHeight="1">
      <c r="A21" s="41" t="s">
        <v>74</v>
      </c>
      <c r="B21" s="46" t="s">
        <v>75</v>
      </c>
      <c r="C21" s="42">
        <v>708</v>
      </c>
      <c r="D21" s="43">
        <v>3966.8</v>
      </c>
      <c r="E21" s="43">
        <v>5602.77</v>
      </c>
      <c r="F21" s="26" t="e">
        <f>'[3]Dodatok 2'!#REF!</f>
        <v>#REF!</v>
      </c>
      <c r="G21" s="44" t="e">
        <f t="shared" si="1"/>
        <v>#REF!</v>
      </c>
    </row>
    <row r="22" spans="1:20" ht="14.25" customHeight="1">
      <c r="A22" s="41" t="s">
        <v>76</v>
      </c>
      <c r="B22" s="46" t="s">
        <v>77</v>
      </c>
      <c r="C22" s="42">
        <v>229</v>
      </c>
      <c r="D22" s="43">
        <v>549.70000000000005</v>
      </c>
      <c r="E22" s="43">
        <v>2400.46</v>
      </c>
      <c r="F22" s="26" t="e">
        <f>'[3]Dodatok 2'!#REF!</f>
        <v>#REF!</v>
      </c>
      <c r="G22" s="44" t="e">
        <f t="shared" si="1"/>
        <v>#REF!</v>
      </c>
    </row>
    <row r="23" spans="1:20" ht="14.25" customHeight="1">
      <c r="A23" s="41" t="s">
        <v>78</v>
      </c>
      <c r="B23" s="46" t="s">
        <v>79</v>
      </c>
      <c r="C23" s="42">
        <v>10</v>
      </c>
      <c r="D23" s="43">
        <v>987.5</v>
      </c>
      <c r="E23" s="43">
        <v>98748.18</v>
      </c>
      <c r="F23" s="26" t="e">
        <f>'[3]Dodatok 2'!#REF!</f>
        <v>#REF!</v>
      </c>
      <c r="G23" s="44" t="e">
        <f t="shared" si="1"/>
        <v>#REF!</v>
      </c>
    </row>
    <row r="24" spans="1:20" ht="42.75" customHeight="1">
      <c r="A24" s="41" t="s">
        <v>80</v>
      </c>
      <c r="B24" s="46" t="s">
        <v>81</v>
      </c>
      <c r="C24" s="42">
        <v>404</v>
      </c>
      <c r="D24" s="43">
        <v>591.6</v>
      </c>
      <c r="E24" s="43">
        <v>1464.35</v>
      </c>
      <c r="F24" s="26" t="e">
        <f>'[4]Dodatok 3'!#REF!</f>
        <v>#REF!</v>
      </c>
      <c r="G24" s="44" t="e">
        <f t="shared" si="1"/>
        <v>#REF!</v>
      </c>
      <c r="H24" s="26">
        <f>SUM(C24:C26)</f>
        <v>53774</v>
      </c>
      <c r="I24" s="27">
        <f>SUM(D24:D26)</f>
        <v>276003.10000000003</v>
      </c>
      <c r="J24" s="44">
        <f>H24-C4</f>
        <v>0</v>
      </c>
      <c r="K24" s="45">
        <f>I24-D4</f>
        <v>0</v>
      </c>
      <c r="R24" s="48"/>
      <c r="S24" s="48"/>
      <c r="T24" s="48"/>
    </row>
    <row r="25" spans="1:20" ht="11.25" customHeight="1">
      <c r="A25" s="41" t="s">
        <v>82</v>
      </c>
      <c r="B25" s="46" t="s">
        <v>83</v>
      </c>
      <c r="C25" s="42">
        <v>4996</v>
      </c>
      <c r="D25" s="43">
        <v>11795.6</v>
      </c>
      <c r="E25" s="43">
        <v>2361</v>
      </c>
      <c r="F25" s="26" t="e">
        <f>'[4]Dodatok 3'!#REF!</f>
        <v>#REF!</v>
      </c>
      <c r="G25" s="44" t="e">
        <f t="shared" si="1"/>
        <v>#REF!</v>
      </c>
    </row>
    <row r="26" spans="1:20" ht="11.25" customHeight="1">
      <c r="A26" s="41" t="s">
        <v>84</v>
      </c>
      <c r="B26" s="46" t="s">
        <v>85</v>
      </c>
      <c r="C26" s="42">
        <v>48374</v>
      </c>
      <c r="D26" s="43">
        <v>263615.90000000002</v>
      </c>
      <c r="E26" s="43">
        <v>5449.54</v>
      </c>
      <c r="F26" s="26" t="e">
        <f>'[4]Dodatok 3'!#REF!</f>
        <v>#REF!</v>
      </c>
      <c r="G26" s="44" t="e">
        <f t="shared" si="1"/>
        <v>#REF!</v>
      </c>
      <c r="R26" s="48"/>
      <c r="S26" s="48"/>
      <c r="T26" s="48"/>
    </row>
    <row r="27" spans="1:20" s="48" customFormat="1" ht="22.5" customHeight="1">
      <c r="A27" s="41" t="s">
        <v>106</v>
      </c>
      <c r="B27" s="46" t="s">
        <v>87</v>
      </c>
      <c r="C27" s="42">
        <v>0</v>
      </c>
      <c r="D27" s="43">
        <v>0</v>
      </c>
      <c r="E27" s="43">
        <v>0</v>
      </c>
      <c r="F27" s="47"/>
      <c r="G27" s="47"/>
      <c r="R27" s="23"/>
      <c r="S27" s="23"/>
      <c r="T27" s="23"/>
    </row>
    <row r="28" spans="1:20" ht="22.5" customHeight="1">
      <c r="A28" s="41" t="s">
        <v>88</v>
      </c>
      <c r="B28" s="46" t="s">
        <v>89</v>
      </c>
      <c r="C28" s="42">
        <v>0</v>
      </c>
      <c r="D28" s="43">
        <v>0</v>
      </c>
      <c r="E28" s="43">
        <v>0</v>
      </c>
    </row>
    <row r="29" spans="1:20" s="48" customFormat="1" ht="6.75" customHeight="1">
      <c r="A29" s="49"/>
      <c r="B29" s="50"/>
      <c r="C29" s="51"/>
      <c r="D29" s="52"/>
      <c r="E29" s="52"/>
      <c r="R29" s="23"/>
      <c r="S29" s="23"/>
      <c r="T29" s="23"/>
    </row>
    <row r="30" spans="1:20" ht="11.25" customHeight="1">
      <c r="A30" s="96" t="s">
        <v>90</v>
      </c>
      <c r="B30" s="96"/>
      <c r="C30" s="96"/>
      <c r="D30" s="96"/>
      <c r="E30" s="96"/>
      <c r="G30" s="23"/>
      <c r="H30" s="28"/>
      <c r="I30" s="28"/>
      <c r="J30" s="23"/>
      <c r="K30" s="23"/>
    </row>
    <row r="31" spans="1:20" ht="11.25" customHeight="1">
      <c r="A31" s="96"/>
      <c r="B31" s="96"/>
      <c r="C31" s="96"/>
      <c r="D31" s="96"/>
      <c r="E31" s="96"/>
      <c r="G31" s="23"/>
      <c r="H31" s="28"/>
      <c r="I31" s="28"/>
      <c r="J31" s="23"/>
      <c r="K31" s="23"/>
    </row>
    <row r="32" spans="1:20" ht="40.5" customHeight="1">
      <c r="A32" s="97" t="s">
        <v>91</v>
      </c>
      <c r="B32" s="97"/>
      <c r="C32" s="97"/>
      <c r="D32" s="97" t="s">
        <v>92</v>
      </c>
      <c r="E32" s="97"/>
      <c r="F32" s="97"/>
      <c r="G32" s="97"/>
    </row>
    <row r="33" spans="1:7" ht="11.25" customHeight="1">
      <c r="G33" s="23"/>
    </row>
    <row r="34" spans="1:7" ht="22.5" customHeight="1">
      <c r="A34" s="97" t="s">
        <v>108</v>
      </c>
      <c r="B34" s="97"/>
      <c r="C34" s="97"/>
      <c r="G34" s="23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 r:id="rId1"/>
  <headerFooter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F38" sqref="F38"/>
    </sheetView>
  </sheetViews>
  <sheetFormatPr defaultColWidth="9.33203125" defaultRowHeight="12.75"/>
  <sheetData>
    <row r="2" spans="2:7">
      <c r="B2" s="1" t="s">
        <v>93</v>
      </c>
      <c r="G2" s="1" t="s">
        <v>94</v>
      </c>
    </row>
    <row r="3" spans="2:7">
      <c r="B3" s="1" t="s">
        <v>41</v>
      </c>
      <c r="C3" s="42">
        <f>'5pf (раб)'!C4</f>
        <v>53774</v>
      </c>
      <c r="D3" s="1" t="s">
        <v>95</v>
      </c>
      <c r="E3" s="1" t="s">
        <v>96</v>
      </c>
      <c r="F3" s="42">
        <f>SUM('5pf (раб)'!C5:C17)</f>
        <v>53774</v>
      </c>
      <c r="G3" t="str">
        <f>IF(F3=C3,"+","-")</f>
        <v>+</v>
      </c>
    </row>
    <row r="4" spans="2:7">
      <c r="B4" s="1" t="s">
        <v>41</v>
      </c>
      <c r="C4" s="42">
        <f>'5pf (раб)'!C4</f>
        <v>53774</v>
      </c>
      <c r="D4" s="1" t="s">
        <v>95</v>
      </c>
      <c r="E4" s="1" t="s">
        <v>97</v>
      </c>
      <c r="F4" s="42">
        <f>SUM('5pf (раб)'!C18:C23)</f>
        <v>53774</v>
      </c>
      <c r="G4" t="str">
        <f>IF(F4=C4,"+","-")</f>
        <v>+</v>
      </c>
    </row>
    <row r="5" spans="2:7">
      <c r="B5" s="1" t="s">
        <v>41</v>
      </c>
      <c r="C5" s="42">
        <f>'5pf (раб)'!C4</f>
        <v>53774</v>
      </c>
      <c r="D5" s="1" t="s">
        <v>95</v>
      </c>
      <c r="E5" s="1" t="s">
        <v>98</v>
      </c>
      <c r="F5" s="42">
        <f>SUM('5pf (раб)'!C24:C26)</f>
        <v>53774</v>
      </c>
      <c r="G5" t="str">
        <f>IF(F5=C5,"+","-")</f>
        <v>+</v>
      </c>
    </row>
    <row r="6" spans="2:7">
      <c r="B6" s="1" t="s">
        <v>41</v>
      </c>
      <c r="C6" s="42">
        <f>'5pf (раб)'!C4</f>
        <v>53774</v>
      </c>
      <c r="D6" s="1" t="s">
        <v>99</v>
      </c>
      <c r="E6" s="1" t="s">
        <v>87</v>
      </c>
      <c r="F6" s="42">
        <f>'5pf (раб)'!C27</f>
        <v>0</v>
      </c>
      <c r="G6" t="str">
        <f>IF(F6&lt;=C6,"+","-")</f>
        <v>+</v>
      </c>
    </row>
    <row r="8" spans="2:7">
      <c r="B8" s="1" t="s">
        <v>101</v>
      </c>
    </row>
    <row r="9" spans="2:7">
      <c r="B9" s="1" t="s">
        <v>41</v>
      </c>
      <c r="C9" s="43">
        <f>'5pf (раб)'!D4</f>
        <v>276003.09999999998</v>
      </c>
      <c r="D9" s="1" t="s">
        <v>95</v>
      </c>
      <c r="E9" s="1" t="s">
        <v>96</v>
      </c>
      <c r="F9" s="43">
        <f>SUM('5pf (раб)'!D5:D17)</f>
        <v>276003.09999999998</v>
      </c>
      <c r="G9" t="str">
        <f>IF(F9=C9,"+","-")</f>
        <v>+</v>
      </c>
    </row>
    <row r="10" spans="2:7">
      <c r="B10" s="1" t="s">
        <v>41</v>
      </c>
      <c r="C10" s="43">
        <f>'5pf (раб)'!D4</f>
        <v>276003.09999999998</v>
      </c>
      <c r="D10" s="1" t="s">
        <v>95</v>
      </c>
      <c r="E10" s="1" t="s">
        <v>97</v>
      </c>
      <c r="F10" s="43">
        <f>SUM('5pf (раб)'!D18:D23)</f>
        <v>276003.09999999998</v>
      </c>
      <c r="G10" t="str">
        <f>IF(F10=C10,"+","-")</f>
        <v>+</v>
      </c>
    </row>
    <row r="11" spans="2:7">
      <c r="B11" s="1" t="s">
        <v>41</v>
      </c>
      <c r="C11" s="43">
        <f>'5pf (раб)'!D4</f>
        <v>276003.09999999998</v>
      </c>
      <c r="D11" s="1" t="s">
        <v>95</v>
      </c>
      <c r="E11" s="1" t="s">
        <v>98</v>
      </c>
      <c r="F11" s="43">
        <f>SUM('5pf (раб)'!D24:D26)</f>
        <v>276003.10000000003</v>
      </c>
      <c r="G11" t="str">
        <f>IF(F11=C11,"+","-")</f>
        <v>+</v>
      </c>
    </row>
    <row r="12" spans="2:7">
      <c r="B12" s="1" t="s">
        <v>41</v>
      </c>
      <c r="C12" s="43">
        <f>'5pf (раб)'!D4</f>
        <v>276003.09999999998</v>
      </c>
      <c r="D12" s="1" t="s">
        <v>99</v>
      </c>
      <c r="E12" s="1" t="s">
        <v>87</v>
      </c>
      <c r="F12" s="43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5pf_titul</vt:lpstr>
      <vt:lpstr>5pf</vt:lpstr>
      <vt:lpstr>5pf Контроль</vt:lpstr>
      <vt:lpstr>5pf_titul (раб)</vt:lpstr>
      <vt:lpstr>5pf (раб)</vt:lpstr>
      <vt:lpstr>5pf (раб) Контроль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work108</dc:creator>
  <cp:lastModifiedBy>HP</cp:lastModifiedBy>
  <cp:lastPrinted>2025-04-02T06:08:42Z</cp:lastPrinted>
  <dcterms:created xsi:type="dcterms:W3CDTF">2025-01-03T07:01:53Z</dcterms:created>
  <dcterms:modified xsi:type="dcterms:W3CDTF">2025-04-02T15:09:37Z</dcterms:modified>
</cp:coreProperties>
</file>