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230" windowWidth="28860" windowHeight="4245" tabRatio="748"/>
  </bookViews>
  <sheets>
    <sheet name="6pf_titul" sheetId="1" r:id="rId1"/>
    <sheet name="6pf" sheetId="2" r:id="rId2"/>
    <sheet name="Контроль 6pf" sheetId="3" r:id="rId3"/>
    <sheet name="Контроль 6pf новопризнач." sheetId="4" r:id="rId4"/>
  </sheets>
  <definedNames>
    <definedName name="_xlnm._FilterDatabase" localSheetId="1" hidden="1">'6pf'!$A$2:$R$586</definedName>
    <definedName name="OLE_LINK2" localSheetId="1">'6pf'!#REF!</definedName>
    <definedName name="_xlnm.Print_Titles" localSheetId="1">'6pf'!#REF!</definedName>
  </definedNames>
  <calcPr calcId="124519"/>
</workbook>
</file>

<file path=xl/calcChain.xml><?xml version="1.0" encoding="utf-8"?>
<calcChain xmlns="http://schemas.openxmlformats.org/spreadsheetml/2006/main">
  <c r="D584" i="2"/>
  <c r="E584"/>
  <c r="F584"/>
  <c r="G584"/>
  <c r="H584"/>
  <c r="I584"/>
  <c r="C584"/>
  <c r="F145" i="4"/>
  <c r="C145"/>
  <c r="F144"/>
  <c r="C144"/>
  <c r="F143"/>
  <c r="C143"/>
  <c r="F142"/>
  <c r="C142"/>
  <c r="F141"/>
  <c r="C141"/>
  <c r="F140"/>
  <c r="C140"/>
  <c r="F139"/>
  <c r="C139"/>
  <c r="F138"/>
  <c r="C138"/>
  <c r="F137"/>
  <c r="C137"/>
  <c r="F136"/>
  <c r="C136"/>
  <c r="M129"/>
  <c r="J129"/>
  <c r="F129"/>
  <c r="C129"/>
  <c r="M128"/>
  <c r="J128"/>
  <c r="F128"/>
  <c r="C128"/>
  <c r="M127"/>
  <c r="J127"/>
  <c r="F127"/>
  <c r="C127"/>
  <c r="M126"/>
  <c r="J126"/>
  <c r="F126"/>
  <c r="C126"/>
  <c r="M125"/>
  <c r="J125"/>
  <c r="F125"/>
  <c r="C125"/>
  <c r="M124"/>
  <c r="J124"/>
  <c r="F124"/>
  <c r="C124"/>
  <c r="M123"/>
  <c r="J123"/>
  <c r="F123"/>
  <c r="C123"/>
  <c r="M122"/>
  <c r="J122"/>
  <c r="F122"/>
  <c r="C122"/>
  <c r="M121"/>
  <c r="J121"/>
  <c r="F121"/>
  <c r="C121"/>
  <c r="M120"/>
  <c r="J120"/>
  <c r="F120"/>
  <c r="C120"/>
  <c r="M119"/>
  <c r="J119"/>
  <c r="F119"/>
  <c r="C119"/>
  <c r="M118"/>
  <c r="J118"/>
  <c r="F118"/>
  <c r="C118"/>
  <c r="M117"/>
  <c r="J117"/>
  <c r="F117"/>
  <c r="C117"/>
  <c r="M116"/>
  <c r="J116"/>
  <c r="F116"/>
  <c r="C116"/>
  <c r="M115"/>
  <c r="J115"/>
  <c r="F115"/>
  <c r="C115"/>
  <c r="M114"/>
  <c r="J114"/>
  <c r="F114"/>
  <c r="C114"/>
  <c r="M113"/>
  <c r="J113"/>
  <c r="F113"/>
  <c r="C113"/>
  <c r="M112"/>
  <c r="J112"/>
  <c r="F112"/>
  <c r="C112"/>
  <c r="M111"/>
  <c r="J111"/>
  <c r="F111"/>
  <c r="C111"/>
  <c r="M110"/>
  <c r="J110"/>
  <c r="F110"/>
  <c r="C110"/>
  <c r="M109"/>
  <c r="J109"/>
  <c r="F109"/>
  <c r="C109"/>
  <c r="M108"/>
  <c r="J108"/>
  <c r="F108"/>
  <c r="C108"/>
  <c r="M107"/>
  <c r="J107"/>
  <c r="F107"/>
  <c r="C107"/>
  <c r="M106"/>
  <c r="J106"/>
  <c r="F106"/>
  <c r="C106"/>
  <c r="M105"/>
  <c r="J105"/>
  <c r="F105"/>
  <c r="C105"/>
  <c r="M104"/>
  <c r="J104"/>
  <c r="F104"/>
  <c r="C104"/>
  <c r="M103"/>
  <c r="J103"/>
  <c r="F103"/>
  <c r="C103"/>
  <c r="M102"/>
  <c r="J102"/>
  <c r="F102"/>
  <c r="C102"/>
  <c r="M101"/>
  <c r="J101"/>
  <c r="F101"/>
  <c r="C101"/>
  <c r="M100"/>
  <c r="J100"/>
  <c r="F100"/>
  <c r="C100"/>
  <c r="M99"/>
  <c r="J99"/>
  <c r="F99"/>
  <c r="C99"/>
  <c r="M98"/>
  <c r="J98"/>
  <c r="F98"/>
  <c r="C98"/>
  <c r="M97"/>
  <c r="J97"/>
  <c r="F97"/>
  <c r="C97"/>
  <c r="M96"/>
  <c r="J96"/>
  <c r="F96"/>
  <c r="C96"/>
  <c r="M95"/>
  <c r="J95"/>
  <c r="F95"/>
  <c r="C95"/>
  <c r="M94"/>
  <c r="J94"/>
  <c r="F94"/>
  <c r="C94"/>
  <c r="M93"/>
  <c r="J93"/>
  <c r="F93"/>
  <c r="C93"/>
  <c r="M92"/>
  <c r="J92"/>
  <c r="F92"/>
  <c r="C92"/>
  <c r="M91"/>
  <c r="J91"/>
  <c r="F91"/>
  <c r="C91"/>
  <c r="M90"/>
  <c r="J90"/>
  <c r="F90"/>
  <c r="C90"/>
  <c r="M89"/>
  <c r="J89"/>
  <c r="F89"/>
  <c r="C89"/>
  <c r="M88"/>
  <c r="J88"/>
  <c r="F88"/>
  <c r="C88"/>
  <c r="M87"/>
  <c r="J87"/>
  <c r="F87"/>
  <c r="C87"/>
  <c r="M86"/>
  <c r="J86"/>
  <c r="F86"/>
  <c r="C86"/>
  <c r="M85"/>
  <c r="J85"/>
  <c r="F85"/>
  <c r="C85"/>
  <c r="M84"/>
  <c r="J84"/>
  <c r="F84"/>
  <c r="C84"/>
  <c r="M83"/>
  <c r="J83"/>
  <c r="F83"/>
  <c r="C83"/>
  <c r="M82"/>
  <c r="J82"/>
  <c r="F82"/>
  <c r="C82"/>
  <c r="M81"/>
  <c r="J81"/>
  <c r="F81"/>
  <c r="C81"/>
  <c r="M80"/>
  <c r="J80"/>
  <c r="F80"/>
  <c r="C80"/>
  <c r="M79"/>
  <c r="J79"/>
  <c r="F79"/>
  <c r="C79"/>
  <c r="M78"/>
  <c r="J78"/>
  <c r="F78"/>
  <c r="C78"/>
  <c r="M77"/>
  <c r="J77"/>
  <c r="F77"/>
  <c r="C77"/>
  <c r="M76"/>
  <c r="J76"/>
  <c r="F76"/>
  <c r="C76"/>
  <c r="M75"/>
  <c r="J75"/>
  <c r="F75"/>
  <c r="C75"/>
  <c r="M74"/>
  <c r="J74"/>
  <c r="F74"/>
  <c r="C74"/>
  <c r="M73"/>
  <c r="J73"/>
  <c r="F73"/>
  <c r="C73"/>
  <c r="M72"/>
  <c r="J72"/>
  <c r="F72"/>
  <c r="C72"/>
  <c r="M71"/>
  <c r="J71"/>
  <c r="F71"/>
  <c r="C71"/>
  <c r="M70"/>
  <c r="J70"/>
  <c r="F70"/>
  <c r="C70"/>
  <c r="M69"/>
  <c r="J69"/>
  <c r="F69"/>
  <c r="C69"/>
  <c r="M68"/>
  <c r="J68"/>
  <c r="F68"/>
  <c r="C68"/>
  <c r="M67"/>
  <c r="J67"/>
  <c r="F67"/>
  <c r="C67"/>
  <c r="M66"/>
  <c r="J66"/>
  <c r="F66"/>
  <c r="C66"/>
  <c r="M65"/>
  <c r="J65"/>
  <c r="F65"/>
  <c r="C65"/>
  <c r="M64"/>
  <c r="J64"/>
  <c r="F64"/>
  <c r="C64"/>
  <c r="M63"/>
  <c r="J63"/>
  <c r="F63"/>
  <c r="C63"/>
  <c r="M62"/>
  <c r="J62"/>
  <c r="F62"/>
  <c r="C62"/>
  <c r="M61"/>
  <c r="J61"/>
  <c r="F61"/>
  <c r="C61"/>
  <c r="M60"/>
  <c r="J60"/>
  <c r="F60"/>
  <c r="C60"/>
  <c r="M59"/>
  <c r="J59"/>
  <c r="F59"/>
  <c r="C59"/>
  <c r="M58"/>
  <c r="J58"/>
  <c r="F58"/>
  <c r="C58"/>
  <c r="M57"/>
  <c r="J57"/>
  <c r="F57"/>
  <c r="C57"/>
  <c r="M56"/>
  <c r="J56"/>
  <c r="F56"/>
  <c r="C56"/>
  <c r="M55"/>
  <c r="J55"/>
  <c r="F55"/>
  <c r="C55"/>
  <c r="M54"/>
  <c r="J54"/>
  <c r="F54"/>
  <c r="C54"/>
  <c r="M53"/>
  <c r="J53"/>
  <c r="F53"/>
  <c r="C53"/>
  <c r="M52"/>
  <c r="J52"/>
  <c r="F52"/>
  <c r="C52"/>
  <c r="M51"/>
  <c r="J51"/>
  <c r="F51"/>
  <c r="C51"/>
  <c r="M50"/>
  <c r="J50"/>
  <c r="F50"/>
  <c r="C50"/>
  <c r="M49"/>
  <c r="J49"/>
  <c r="F49"/>
  <c r="C49"/>
  <c r="M48"/>
  <c r="J48"/>
  <c r="F48"/>
  <c r="C48"/>
  <c r="M47"/>
  <c r="J47"/>
  <c r="F47"/>
  <c r="C47"/>
  <c r="M46"/>
  <c r="J46"/>
  <c r="F46"/>
  <c r="C46"/>
  <c r="M45"/>
  <c r="J45"/>
  <c r="F45"/>
  <c r="C45"/>
  <c r="M44"/>
  <c r="J44"/>
  <c r="F44"/>
  <c r="C44"/>
  <c r="M43"/>
  <c r="J43"/>
  <c r="F43"/>
  <c r="C43"/>
  <c r="M42"/>
  <c r="J42"/>
  <c r="F42"/>
  <c r="C42"/>
  <c r="M41"/>
  <c r="J41"/>
  <c r="F41"/>
  <c r="C41"/>
  <c r="M40"/>
  <c r="J40"/>
  <c r="F40"/>
  <c r="C40"/>
  <c r="M39"/>
  <c r="J39"/>
  <c r="F39"/>
  <c r="C39"/>
  <c r="M38"/>
  <c r="J38"/>
  <c r="F38"/>
  <c r="C38"/>
  <c r="M37"/>
  <c r="J37"/>
  <c r="F37"/>
  <c r="C37"/>
  <c r="M36"/>
  <c r="J36"/>
  <c r="F36"/>
  <c r="C36"/>
  <c r="M35"/>
  <c r="J35"/>
  <c r="F35"/>
  <c r="C35"/>
  <c r="M34"/>
  <c r="J34"/>
  <c r="F34"/>
  <c r="C34"/>
  <c r="M33"/>
  <c r="J33"/>
  <c r="F33"/>
  <c r="C33"/>
  <c r="M32"/>
  <c r="J32"/>
  <c r="F32"/>
  <c r="C32"/>
  <c r="M31"/>
  <c r="J31"/>
  <c r="F31"/>
  <c r="C31"/>
  <c r="M30"/>
  <c r="J30"/>
  <c r="F30"/>
  <c r="C30"/>
  <c r="M29"/>
  <c r="J29"/>
  <c r="F29"/>
  <c r="C29"/>
  <c r="M28"/>
  <c r="J28"/>
  <c r="F28"/>
  <c r="C28"/>
  <c r="M27"/>
  <c r="J27"/>
  <c r="F27"/>
  <c r="C27"/>
  <c r="M26"/>
  <c r="J26"/>
  <c r="F26"/>
  <c r="C26"/>
  <c r="M25"/>
  <c r="J25"/>
  <c r="F25"/>
  <c r="C25"/>
  <c r="M24"/>
  <c r="J24"/>
  <c r="F24"/>
  <c r="C24"/>
  <c r="M23"/>
  <c r="J23"/>
  <c r="F23"/>
  <c r="C23"/>
  <c r="M22"/>
  <c r="J22"/>
  <c r="F22"/>
  <c r="C22"/>
  <c r="M21"/>
  <c r="J21"/>
  <c r="F21"/>
  <c r="C21"/>
  <c r="M20"/>
  <c r="J20"/>
  <c r="F20"/>
  <c r="C20"/>
  <c r="M19"/>
  <c r="J19"/>
  <c r="F19"/>
  <c r="C19"/>
  <c r="M18"/>
  <c r="J18"/>
  <c r="F18"/>
  <c r="C18"/>
  <c r="M17"/>
  <c r="J17"/>
  <c r="F17"/>
  <c r="C17"/>
  <c r="M16"/>
  <c r="J16"/>
  <c r="F16"/>
  <c r="C16"/>
  <c r="M15"/>
  <c r="J15"/>
  <c r="F15"/>
  <c r="C15"/>
  <c r="M14"/>
  <c r="J14"/>
  <c r="F14"/>
  <c r="C14"/>
  <c r="M13"/>
  <c r="J13"/>
  <c r="F13"/>
  <c r="C13"/>
  <c r="M12"/>
  <c r="J12"/>
  <c r="F12"/>
  <c r="C12"/>
  <c r="M11"/>
  <c r="J11"/>
  <c r="F11"/>
  <c r="C11"/>
  <c r="M10"/>
  <c r="J10"/>
  <c r="F10"/>
  <c r="C10"/>
  <c r="M9"/>
  <c r="J9"/>
  <c r="F9"/>
  <c r="C9"/>
  <c r="M8"/>
  <c r="J8"/>
  <c r="F8"/>
  <c r="C8"/>
  <c r="M7"/>
  <c r="J7"/>
  <c r="F7"/>
  <c r="C7"/>
  <c r="M6"/>
  <c r="J6"/>
  <c r="F6"/>
  <c r="C6"/>
  <c r="M5"/>
  <c r="J5"/>
  <c r="F5"/>
  <c r="C5"/>
  <c r="M4"/>
  <c r="J4"/>
  <c r="F4"/>
  <c r="C4"/>
  <c r="F145" i="3"/>
  <c r="C145"/>
  <c r="F144"/>
  <c r="C144"/>
  <c r="F143"/>
  <c r="C143"/>
  <c r="F142"/>
  <c r="C142"/>
  <c r="F141"/>
  <c r="C141"/>
  <c r="F140"/>
  <c r="C140"/>
  <c r="F139"/>
  <c r="C139"/>
  <c r="F138"/>
  <c r="C138"/>
  <c r="F137"/>
  <c r="C137"/>
  <c r="F136"/>
  <c r="C136"/>
  <c r="M129"/>
  <c r="J129"/>
  <c r="F129"/>
  <c r="C129"/>
  <c r="M128"/>
  <c r="J128"/>
  <c r="F128"/>
  <c r="C128"/>
  <c r="M127"/>
  <c r="J127"/>
  <c r="F127"/>
  <c r="C127"/>
  <c r="M126"/>
  <c r="J126"/>
  <c r="F126"/>
  <c r="C126"/>
  <c r="M125"/>
  <c r="J125"/>
  <c r="F125"/>
  <c r="C125"/>
  <c r="M124"/>
  <c r="J124"/>
  <c r="F124"/>
  <c r="C124"/>
  <c r="M123"/>
  <c r="J123"/>
  <c r="F123"/>
  <c r="C123"/>
  <c r="M122"/>
  <c r="J122"/>
  <c r="F122"/>
  <c r="C122"/>
  <c r="M121"/>
  <c r="J121"/>
  <c r="F121"/>
  <c r="C121"/>
  <c r="M120"/>
  <c r="J120"/>
  <c r="F120"/>
  <c r="C120"/>
  <c r="M119"/>
  <c r="J119"/>
  <c r="F119"/>
  <c r="C119"/>
  <c r="M118"/>
  <c r="J118"/>
  <c r="F118"/>
  <c r="C118"/>
  <c r="M117"/>
  <c r="J117"/>
  <c r="F117"/>
  <c r="C117"/>
  <c r="M116"/>
  <c r="J116"/>
  <c r="F116"/>
  <c r="C116"/>
  <c r="M115"/>
  <c r="J115"/>
  <c r="F115"/>
  <c r="C115"/>
  <c r="M114"/>
  <c r="J114"/>
  <c r="F114"/>
  <c r="C114"/>
  <c r="M113"/>
  <c r="J113"/>
  <c r="F113"/>
  <c r="C113"/>
  <c r="M112"/>
  <c r="J112"/>
  <c r="F112"/>
  <c r="C112"/>
  <c r="M111"/>
  <c r="J111"/>
  <c r="F111"/>
  <c r="C111"/>
  <c r="M110"/>
  <c r="J110"/>
  <c r="F110"/>
  <c r="C110"/>
  <c r="M109"/>
  <c r="J109"/>
  <c r="F109"/>
  <c r="C109"/>
  <c r="M108"/>
  <c r="J108"/>
  <c r="F108"/>
  <c r="C108"/>
  <c r="M107"/>
  <c r="J107"/>
  <c r="F107"/>
  <c r="C107"/>
  <c r="M106"/>
  <c r="J106"/>
  <c r="F106"/>
  <c r="C106"/>
  <c r="M105"/>
  <c r="J105"/>
  <c r="F105"/>
  <c r="C105"/>
  <c r="M104"/>
  <c r="J104"/>
  <c r="F104"/>
  <c r="C104"/>
  <c r="M103"/>
  <c r="J103"/>
  <c r="F103"/>
  <c r="C103"/>
  <c r="M102"/>
  <c r="J102"/>
  <c r="F102"/>
  <c r="C102"/>
  <c r="M101"/>
  <c r="J101"/>
  <c r="F101"/>
  <c r="C101"/>
  <c r="M100"/>
  <c r="J100"/>
  <c r="F100"/>
  <c r="C100"/>
  <c r="M99"/>
  <c r="J99"/>
  <c r="F99"/>
  <c r="C99"/>
  <c r="M98"/>
  <c r="J98"/>
  <c r="F98"/>
  <c r="C98"/>
  <c r="M97"/>
  <c r="J97"/>
  <c r="F97"/>
  <c r="C97"/>
  <c r="M96"/>
  <c r="J96"/>
  <c r="F96"/>
  <c r="C96"/>
  <c r="M95"/>
  <c r="J95"/>
  <c r="F95"/>
  <c r="C95"/>
  <c r="M94"/>
  <c r="J94"/>
  <c r="F94"/>
  <c r="C94"/>
  <c r="M93"/>
  <c r="J93"/>
  <c r="F93"/>
  <c r="C93"/>
  <c r="M92"/>
  <c r="J92"/>
  <c r="F92"/>
  <c r="C92"/>
  <c r="M91"/>
  <c r="J91"/>
  <c r="F91"/>
  <c r="C91"/>
  <c r="M90"/>
  <c r="J90"/>
  <c r="F90"/>
  <c r="C90"/>
  <c r="M89"/>
  <c r="J89"/>
  <c r="F89"/>
  <c r="C89"/>
  <c r="M88"/>
  <c r="J88"/>
  <c r="F88"/>
  <c r="C88"/>
  <c r="M87"/>
  <c r="J87"/>
  <c r="F87"/>
  <c r="C87"/>
  <c r="M86"/>
  <c r="J86"/>
  <c r="F86"/>
  <c r="C86"/>
  <c r="M85"/>
  <c r="J85"/>
  <c r="F85"/>
  <c r="C85"/>
  <c r="M84"/>
  <c r="J84"/>
  <c r="F84"/>
  <c r="C84"/>
  <c r="M83"/>
  <c r="J83"/>
  <c r="F83"/>
  <c r="C83"/>
  <c r="M82"/>
  <c r="J82"/>
  <c r="F82"/>
  <c r="C82"/>
  <c r="M81"/>
  <c r="J81"/>
  <c r="F81"/>
  <c r="C81"/>
  <c r="M80"/>
  <c r="J80"/>
  <c r="F80"/>
  <c r="C80"/>
  <c r="M79"/>
  <c r="J79"/>
  <c r="F79"/>
  <c r="C79"/>
  <c r="M78"/>
  <c r="J78"/>
  <c r="F78"/>
  <c r="C78"/>
  <c r="M77"/>
  <c r="J77"/>
  <c r="F77"/>
  <c r="C77"/>
  <c r="M76"/>
  <c r="J76"/>
  <c r="F76"/>
  <c r="C76"/>
  <c r="M75"/>
  <c r="J75"/>
  <c r="F75"/>
  <c r="C75"/>
  <c r="M74"/>
  <c r="J74"/>
  <c r="F74"/>
  <c r="C74"/>
  <c r="M73"/>
  <c r="J73"/>
  <c r="F73"/>
  <c r="C73"/>
  <c r="M72"/>
  <c r="J72"/>
  <c r="F72"/>
  <c r="C72"/>
  <c r="M71"/>
  <c r="J71"/>
  <c r="F71"/>
  <c r="C71"/>
  <c r="M70"/>
  <c r="J70"/>
  <c r="F70"/>
  <c r="C70"/>
  <c r="M69"/>
  <c r="J69"/>
  <c r="F69"/>
  <c r="C69"/>
  <c r="M68"/>
  <c r="J68"/>
  <c r="F68"/>
  <c r="C68"/>
  <c r="M67"/>
  <c r="J67"/>
  <c r="F67"/>
  <c r="C67"/>
  <c r="M66"/>
  <c r="J66"/>
  <c r="F66"/>
  <c r="C66"/>
  <c r="M65"/>
  <c r="J65"/>
  <c r="F65"/>
  <c r="C65"/>
  <c r="M64"/>
  <c r="J64"/>
  <c r="F64"/>
  <c r="C64"/>
  <c r="M63"/>
  <c r="J63"/>
  <c r="F63"/>
  <c r="C63"/>
  <c r="M62"/>
  <c r="J62"/>
  <c r="F62"/>
  <c r="C62"/>
  <c r="M61"/>
  <c r="J61"/>
  <c r="F61"/>
  <c r="C61"/>
  <c r="M60"/>
  <c r="J60"/>
  <c r="F60"/>
  <c r="C60"/>
  <c r="M59"/>
  <c r="J59"/>
  <c r="F59"/>
  <c r="C59"/>
  <c r="M58"/>
  <c r="J58"/>
  <c r="F58"/>
  <c r="C58"/>
  <c r="M57"/>
  <c r="J57"/>
  <c r="F57"/>
  <c r="C57"/>
  <c r="M56"/>
  <c r="J56"/>
  <c r="F56"/>
  <c r="C56"/>
  <c r="M55"/>
  <c r="J55"/>
  <c r="F55"/>
  <c r="C55"/>
  <c r="M54"/>
  <c r="J54"/>
  <c r="F54"/>
  <c r="C54"/>
  <c r="M53"/>
  <c r="J53"/>
  <c r="F53"/>
  <c r="C53"/>
  <c r="M52"/>
  <c r="J52"/>
  <c r="F52"/>
  <c r="C52"/>
  <c r="M51"/>
  <c r="J51"/>
  <c r="F51"/>
  <c r="C51"/>
  <c r="M50"/>
  <c r="J50"/>
  <c r="F50"/>
  <c r="C50"/>
  <c r="M49"/>
  <c r="J49"/>
  <c r="F49"/>
  <c r="C49"/>
  <c r="M48"/>
  <c r="J48"/>
  <c r="F48"/>
  <c r="C48"/>
  <c r="M47"/>
  <c r="J47"/>
  <c r="F47"/>
  <c r="C47"/>
  <c r="M46"/>
  <c r="J46"/>
  <c r="F46"/>
  <c r="C46"/>
  <c r="M45"/>
  <c r="J45"/>
  <c r="F45"/>
  <c r="C45"/>
  <c r="M44"/>
  <c r="J44"/>
  <c r="F44"/>
  <c r="C44"/>
  <c r="M43"/>
  <c r="J43"/>
  <c r="F43"/>
  <c r="C43"/>
  <c r="M42"/>
  <c r="J42"/>
  <c r="F42"/>
  <c r="C42"/>
  <c r="M41"/>
  <c r="J41"/>
  <c r="F41"/>
  <c r="C41"/>
  <c r="M40"/>
  <c r="J40"/>
  <c r="F40"/>
  <c r="C40"/>
  <c r="M39"/>
  <c r="J39"/>
  <c r="F39"/>
  <c r="C39"/>
  <c r="M38"/>
  <c r="J38"/>
  <c r="F38"/>
  <c r="C38"/>
  <c r="M37"/>
  <c r="J37"/>
  <c r="F37"/>
  <c r="C37"/>
  <c r="M36"/>
  <c r="J36"/>
  <c r="F36"/>
  <c r="C36"/>
  <c r="M35"/>
  <c r="J35"/>
  <c r="F35"/>
  <c r="C35"/>
  <c r="M34"/>
  <c r="J34"/>
  <c r="F34"/>
  <c r="C34"/>
  <c r="M33"/>
  <c r="J33"/>
  <c r="F33"/>
  <c r="C33"/>
  <c r="M32"/>
  <c r="J32"/>
  <c r="F32"/>
  <c r="C32"/>
  <c r="M31"/>
  <c r="J31"/>
  <c r="F31"/>
  <c r="C31"/>
  <c r="M30"/>
  <c r="J30"/>
  <c r="F30"/>
  <c r="C30"/>
  <c r="M29"/>
  <c r="J29"/>
  <c r="F29"/>
  <c r="C29"/>
  <c r="M28"/>
  <c r="J28"/>
  <c r="F28"/>
  <c r="C28"/>
  <c r="M27"/>
  <c r="J27"/>
  <c r="F27"/>
  <c r="C27"/>
  <c r="M26"/>
  <c r="J26"/>
  <c r="F26"/>
  <c r="C26"/>
  <c r="M25"/>
  <c r="J25"/>
  <c r="F25"/>
  <c r="C25"/>
  <c r="M24"/>
  <c r="J24"/>
  <c r="F24"/>
  <c r="C24"/>
  <c r="M23"/>
  <c r="J23"/>
  <c r="F23"/>
  <c r="C23"/>
  <c r="M22"/>
  <c r="J22"/>
  <c r="F22"/>
  <c r="C22"/>
  <c r="M21"/>
  <c r="J21"/>
  <c r="F21"/>
  <c r="C21"/>
  <c r="M20"/>
  <c r="J20"/>
  <c r="F20"/>
  <c r="C20"/>
  <c r="M19"/>
  <c r="J19"/>
  <c r="F19"/>
  <c r="C19"/>
  <c r="M18"/>
  <c r="J18"/>
  <c r="F18"/>
  <c r="C18"/>
  <c r="M17"/>
  <c r="J17"/>
  <c r="F17"/>
  <c r="C17"/>
  <c r="M16"/>
  <c r="J16"/>
  <c r="F16"/>
  <c r="C16"/>
  <c r="M15"/>
  <c r="J15"/>
  <c r="F15"/>
  <c r="C15"/>
  <c r="M14"/>
  <c r="J14"/>
  <c r="F14"/>
  <c r="C14"/>
  <c r="M13"/>
  <c r="J13"/>
  <c r="F13"/>
  <c r="C13"/>
  <c r="M12"/>
  <c r="J12"/>
  <c r="F12"/>
  <c r="C12"/>
  <c r="M11"/>
  <c r="J11"/>
  <c r="F11"/>
  <c r="C11"/>
  <c r="M10"/>
  <c r="J10"/>
  <c r="F10"/>
  <c r="C10"/>
  <c r="M9"/>
  <c r="J9"/>
  <c r="F9"/>
  <c r="C9"/>
  <c r="M8"/>
  <c r="J8"/>
  <c r="F8"/>
  <c r="C8"/>
  <c r="M7"/>
  <c r="J7"/>
  <c r="F7"/>
  <c r="C7"/>
  <c r="M6"/>
  <c r="J6"/>
  <c r="F6"/>
  <c r="C6"/>
  <c r="M5"/>
  <c r="J5"/>
  <c r="F5"/>
  <c r="C5"/>
  <c r="M4"/>
  <c r="J4"/>
  <c r="F4"/>
  <c r="C4"/>
  <c r="G70" i="4" l="1"/>
  <c r="N89"/>
  <c r="N110"/>
  <c r="N113"/>
  <c r="G65"/>
  <c r="G101"/>
  <c r="G111"/>
  <c r="N100"/>
  <c r="N129"/>
  <c r="G38"/>
  <c r="G46"/>
  <c r="G97"/>
  <c r="G121"/>
  <c r="G129"/>
  <c r="G4" i="3"/>
  <c r="G24"/>
  <c r="G27"/>
  <c r="G44"/>
  <c r="G47"/>
  <c r="G50"/>
  <c r="G57"/>
  <c r="G59"/>
  <c r="G60"/>
  <c r="G61"/>
  <c r="G63"/>
  <c r="G65"/>
  <c r="G67"/>
  <c r="G68"/>
  <c r="G69"/>
  <c r="G70"/>
  <c r="G71"/>
  <c r="G72"/>
  <c r="G73"/>
  <c r="G74"/>
  <c r="G75"/>
  <c r="G76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45" i="4"/>
  <c r="G49"/>
  <c r="G54"/>
  <c r="G61"/>
  <c r="G62"/>
  <c r="G76"/>
  <c r="G77"/>
  <c r="G82"/>
  <c r="G86"/>
  <c r="G91"/>
  <c r="G92"/>
  <c r="G105"/>
  <c r="G114"/>
  <c r="G120"/>
  <c r="G124"/>
  <c r="G136" i="3"/>
  <c r="G138"/>
  <c r="G140"/>
  <c r="G142"/>
  <c r="G144"/>
  <c r="G4" i="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9"/>
  <c r="G40"/>
  <c r="G41"/>
  <c r="G42"/>
  <c r="G43"/>
  <c r="G44"/>
  <c r="G47"/>
  <c r="G48"/>
  <c r="G50"/>
  <c r="G51"/>
  <c r="G52"/>
  <c r="G53"/>
  <c r="G55"/>
  <c r="G56"/>
  <c r="G57"/>
  <c r="G58"/>
  <c r="G59"/>
  <c r="G60"/>
  <c r="G63"/>
  <c r="G64"/>
  <c r="N33" i="3"/>
  <c r="N40"/>
  <c r="N44"/>
  <c r="N45"/>
  <c r="N47"/>
  <c r="N50"/>
  <c r="N51"/>
  <c r="N54"/>
  <c r="N55"/>
  <c r="N58"/>
  <c r="N59"/>
  <c r="N60"/>
  <c r="N61"/>
  <c r="N62"/>
  <c r="N63"/>
  <c r="N64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6"/>
  <c r="N127"/>
  <c r="N128"/>
  <c r="N129"/>
  <c r="G137"/>
  <c r="G139"/>
  <c r="G141"/>
  <c r="G143"/>
  <c r="G145"/>
  <c r="N4" i="4"/>
  <c r="N5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94"/>
  <c r="N101"/>
  <c r="N102"/>
  <c r="N109"/>
  <c r="N112"/>
  <c r="N121"/>
  <c r="N124"/>
  <c r="G137"/>
  <c r="G66"/>
  <c r="G67"/>
  <c r="G68"/>
  <c r="G69"/>
  <c r="G71"/>
  <c r="G72"/>
  <c r="G73"/>
  <c r="G74"/>
  <c r="G75"/>
  <c r="G78"/>
  <c r="G79"/>
  <c r="G80"/>
  <c r="G81"/>
  <c r="G83"/>
  <c r="G84"/>
  <c r="G11" i="3"/>
  <c r="G23"/>
  <c r="N5"/>
  <c r="N8"/>
  <c r="N20"/>
  <c r="G85" i="4"/>
  <c r="G87"/>
  <c r="G88"/>
  <c r="G89"/>
  <c r="G90"/>
  <c r="G93"/>
  <c r="G94"/>
  <c r="G95"/>
  <c r="G96"/>
  <c r="G98"/>
  <c r="G99"/>
  <c r="G100"/>
  <c r="G102"/>
  <c r="G103"/>
  <c r="G104"/>
  <c r="G106"/>
  <c r="G107"/>
  <c r="G108"/>
  <c r="G109"/>
  <c r="G110"/>
  <c r="G112"/>
  <c r="G113"/>
  <c r="G115"/>
  <c r="G116"/>
  <c r="G117"/>
  <c r="G118"/>
  <c r="G119"/>
  <c r="G122"/>
  <c r="G123"/>
  <c r="G125"/>
  <c r="G126"/>
  <c r="G127"/>
  <c r="G128"/>
  <c r="G136"/>
  <c r="G140"/>
  <c r="G142"/>
  <c r="G144"/>
  <c r="G22" i="3"/>
  <c r="G25"/>
  <c r="G26"/>
  <c r="G28"/>
  <c r="G30"/>
  <c r="G32"/>
  <c r="G35"/>
  <c r="G36"/>
  <c r="G41"/>
  <c r="G43"/>
  <c r="N12"/>
  <c r="N15"/>
  <c r="N16"/>
  <c r="N21"/>
  <c r="N22"/>
  <c r="N23"/>
  <c r="N24"/>
  <c r="N26"/>
  <c r="N27"/>
  <c r="N28"/>
  <c r="N29"/>
  <c r="N30"/>
  <c r="N32"/>
  <c r="N36"/>
  <c r="N37"/>
  <c r="N41"/>
  <c r="N125"/>
  <c r="N4"/>
  <c r="N6"/>
  <c r="N10"/>
  <c r="N11"/>
  <c r="N14"/>
  <c r="N17"/>
  <c r="N18"/>
  <c r="G33"/>
  <c r="G39"/>
  <c r="G40"/>
  <c r="G45"/>
  <c r="G46"/>
  <c r="G48"/>
  <c r="G49"/>
  <c r="G52"/>
  <c r="G53"/>
  <c r="G54"/>
  <c r="G56"/>
  <c r="G58"/>
  <c r="N90" i="4"/>
  <c r="N91"/>
  <c r="N92"/>
  <c r="N93"/>
  <c r="N95"/>
  <c r="N96"/>
  <c r="N97"/>
  <c r="N98"/>
  <c r="N99"/>
  <c r="N103"/>
  <c r="N104"/>
  <c r="N105"/>
  <c r="N106"/>
  <c r="N107"/>
  <c r="N108"/>
  <c r="N111"/>
  <c r="N114"/>
  <c r="N115"/>
  <c r="N116"/>
  <c r="N117"/>
  <c r="N118"/>
  <c r="N119"/>
  <c r="N120"/>
  <c r="N122"/>
  <c r="N123"/>
  <c r="N125"/>
  <c r="N126"/>
  <c r="N127"/>
  <c r="N128"/>
  <c r="G139"/>
  <c r="G141"/>
  <c r="G143"/>
  <c r="G145"/>
  <c r="G5" i="3"/>
  <c r="G10"/>
  <c r="G12"/>
  <c r="G13"/>
  <c r="G16"/>
  <c r="G17"/>
  <c r="N34"/>
  <c r="N35"/>
  <c r="N38"/>
  <c r="N39"/>
  <c r="N42"/>
  <c r="N43"/>
  <c r="N46"/>
  <c r="N48"/>
  <c r="N49"/>
  <c r="N52"/>
  <c r="N53"/>
  <c r="N56"/>
  <c r="N57"/>
  <c r="N65"/>
  <c r="N6" i="4"/>
  <c r="G14" i="3"/>
  <c r="G18"/>
  <c r="G19"/>
  <c r="G62"/>
  <c r="G64"/>
  <c r="G66"/>
  <c r="G6"/>
  <c r="G7"/>
  <c r="G9"/>
  <c r="N19"/>
  <c r="G29"/>
  <c r="G31"/>
  <c r="G34"/>
  <c r="G37"/>
  <c r="G38"/>
  <c r="G138" i="4"/>
  <c r="G8" i="3"/>
  <c r="N13"/>
  <c r="G20"/>
  <c r="G21"/>
  <c r="N25"/>
  <c r="N31"/>
  <c r="G42"/>
  <c r="G77"/>
  <c r="N7"/>
  <c r="N9"/>
  <c r="G15"/>
  <c r="G51"/>
  <c r="G55"/>
</calcChain>
</file>

<file path=xl/sharedStrings.xml><?xml version="1.0" encoding="utf-8"?>
<sst xmlns="http://schemas.openxmlformats.org/spreadsheetml/2006/main" count="2223" uniqueCount="689">
  <si>
    <t xml:space="preserve">Державне статистичне спостереження </t>
  </si>
  <si>
    <t>ЗВІТ
про чисельність пенсіонерів і суми призначених місячних пенсій</t>
  </si>
  <si>
    <t xml:space="preserve">на </t>
  </si>
  <si>
    <t>Подають:</t>
  </si>
  <si>
    <t>Терміни подання</t>
  </si>
  <si>
    <t>Форма № 6-ПФ</t>
  </si>
  <si>
    <t>Управління Пенсійного фонду України в районах, містах і районах у містах</t>
  </si>
  <si>
    <t>ЗАТВЕРДЖЕНО
Наказ Пенсійного фонду
України
та Державного комітету
статистики України
від 29.12.2003 р. № 127/471</t>
  </si>
  <si>
    <t>– головним управлінням Пенсійного фонду України в Автономній Республіці Крим, областях, містах Києві та Севастополі</t>
  </si>
  <si>
    <t>5 лютого</t>
  </si>
  <si>
    <t>– районним,міським відділам статистики</t>
  </si>
  <si>
    <t>25 лютого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</si>
  <si>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</si>
  <si>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</si>
  <si>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</si>
  <si>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Поштова</t>
  </si>
  <si>
    <t>Річна</t>
  </si>
  <si>
    <t>Пенсійний фонд України зведену інформацію по Україні та регіонах</t>
  </si>
  <si>
    <t>– Державному комітету статистики України</t>
  </si>
  <si>
    <t>10 квітня</t>
  </si>
  <si>
    <t>Найменування організації-складача інформації</t>
  </si>
  <si>
    <t>Головне управління ПФУ в Волинській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</si>
  <si>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</si>
  <si>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</si>
  <si>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</si>
  <si>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</si>
  <si>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</si>
  <si>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</si>
  <si>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</si>
  <si>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</si>
  <si>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</si>
  <si>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</si>
  <si>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</si>
  <si>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№№ рядків</t>
  </si>
  <si>
    <t>Середні розміри призначених місячних пенсій, грн.</t>
  </si>
  <si>
    <t>Новопризначені пенсії</t>
  </si>
  <si>
    <t>Чисельність пенсіонерів, які пеербувають на обліку в органах Пенсійного фонду України (осіб)</t>
  </si>
  <si>
    <t>Місячних пенсій з урахуванням надбавок, підвищень</t>
  </si>
  <si>
    <t>місячних пенсій з урахуванням надбавок, підвищень, державної адресної допомоги</t>
  </si>
  <si>
    <t>місячних пенсій з урахуванням надбавок, підвищень, державної адресної допомоги та пенсій за особливі заслуги</t>
  </si>
  <si>
    <t>місячних пенсій з урахуванням надбавок, підвищень, державної адресної допомоги, пенсій за особливі заслуги, доплат згідно ЗУ "Про про підвищення престижності шахтарської праці"</t>
  </si>
  <si>
    <t>Загальна сума призначених пенсій, з урахуванням індексації, всього</t>
  </si>
  <si>
    <t>Чисельність пенсіонерів, які перебувають на обліку в органах Пенсійного фонду України (осіб)</t>
  </si>
  <si>
    <t>Середній розмір призначених місячних пенсій разом з цільовою грошовою допомогою, щомісячною державною адресною допомогою до пенсії, надбавкою за особливі заслуги перед Україною, державною соціальною допомогою з урахуванням індексації, грн. коп.</t>
  </si>
  <si>
    <t>всього</t>
  </si>
  <si>
    <t>у тому числі основного розміру</t>
  </si>
  <si>
    <t>А</t>
  </si>
  <si>
    <t>Б</t>
  </si>
  <si>
    <t>Всього пенсiонерiв (рядки 5+ 167+ 195+ 236+ 244+ 252+ 253+ 254+ 262+ 270+ 279+ 282+ 291+ 299+ 300+ 3001+301) 
 у тому числi:</t>
  </si>
  <si>
    <t xml:space="preserve">Жiнок                                </t>
  </si>
  <si>
    <t xml:space="preserve">Iз рядка 2 - iнвалiдiв               </t>
  </si>
  <si>
    <t>Iз загальної чисельностi пенсiонерiв (рядок1)
 - проживають у сiльськiй мiсцевостi (рядки 58+ 115+ 134+ 150+ 172+ 177+ 194+ 217+ 233+ 317)</t>
  </si>
  <si>
    <t>I. ЗАКОН УКРАЇНИ "ПРО ЗАГАЛЬНООБОВ’ЯЗКОВЕ ДЕРЖАВНЕ ПЕНСІЙНЕ СТРАХУВАННЯ"</t>
  </si>
  <si>
    <t>Всього пенсіонерів (рядки 6+110+128+135) 
з них:</t>
  </si>
  <si>
    <t>1.За віком  у солідарній системі,  всього (рядки 7+8+9+10+11+12)
(59+60+61+62+63+64+65+66+67+68)</t>
  </si>
  <si>
    <t xml:space="preserve">у тому числі призначено пенсію у розмірах:
а) нижче мінімальної пенсії за віком </t>
  </si>
  <si>
    <t>б) у мінімальному розмірі</t>
  </si>
  <si>
    <t>в) вище одного мінімального до двох мінімальних розмірів включно</t>
  </si>
  <si>
    <t>г) вище двох мінімальних до трьох мінімальних розмірів включно</t>
  </si>
  <si>
    <t>д) вище трьох мінімальних розмірів до чотирьох мінімальних розмірів включно</t>
  </si>
  <si>
    <t>є) вище чотирьох мінімальних розмірів</t>
  </si>
  <si>
    <t>Із загального числа пенсіонерів за віком із рядка 6  одержують пенсію:
а) при страховому стажі більше 20 років та менше 30 років у жінок та більше 25 років та менше 35 років – у чоловіків</t>
  </si>
  <si>
    <t>б) за роботу у сільському господарстві</t>
  </si>
  <si>
    <t xml:space="preserve">в) при страховому стажі менше 20 років у жінок та 25 років – у чоловіків </t>
  </si>
  <si>
    <t>Із загального числа пенсіонерів за віком у солідарній системі (рядок 6) жінки, яким виповнилося 55 років і яким призначено дострокову пенсію за віком згідго із пунктом 7-2 розділу ХV Закону України “Про загальнообов'язкове державне пенсійне страхування”</t>
  </si>
  <si>
    <t>З рядка 1511 жінки, яким станом на звітну дату припинено зменшення розміру пенсії згідно із пунктом 7-2 розділу XV Закону України “Про загальнообов’язкове державне пенсійне страхування”</t>
  </si>
  <si>
    <t xml:space="preserve">Із загального числа пенсіонерів за віком у солідарній системі  (рядок 6 ) -  одержують пенсію на пільгових умовах сума рядків 17+21+25+29+30+31+32+33+34+35+39+46+49+52+55) </t>
  </si>
  <si>
    <t xml:space="preserve">    чоловіки у віці до 60 років</t>
  </si>
  <si>
    <t>Із рядка 17 – одержують пільгові пенсії, призначені відповідно до ст.100 Закону України „Про пенсійне забезпечення”</t>
  </si>
  <si>
    <t>чоловіки у віці до 60 років</t>
  </si>
  <si>
    <t xml:space="preserve"> Із рядка 17 - одержують пенсію при неповному  пільговому стажі</t>
  </si>
  <si>
    <t>працівники, зайняті на підземних і відкритих гірничих роботах (ст.14 Закону України "Про пенсійне забезпечення")</t>
  </si>
  <si>
    <t>Із рядка 21 – пенсія призначена із скороченням віку (частина 2 ст.14 Закону України «Про пенсійне забезпечення»)</t>
  </si>
  <si>
    <t>за списком N2 (ст.13 пункт б)  Закону України “Про пенсійне забезпечення”</t>
  </si>
  <si>
    <t>у тому числі при неповному пільговому стажі</t>
  </si>
  <si>
    <t>із рядків 17 і 25 – жінки</t>
  </si>
  <si>
    <t>Із рядків 17 і 21 – пенсіонери, які працювали на підземних роботах</t>
  </si>
  <si>
    <t>трактористи-машиністи (чоловіки)</t>
  </si>
  <si>
    <t>жінки, які працювали трактористами-машиністами</t>
  </si>
  <si>
    <t>жінки, які працювали доярками, свинарками-операторами</t>
  </si>
  <si>
    <t>жінки, зайняті на вирощуванні, збиранні та післязбиральній обробці тютюну</t>
  </si>
  <si>
    <t>Жінки - робітниці текстильного виробництва</t>
  </si>
  <si>
    <t>жінки, які працювали у сільськогосподарському виробництві та виховали п’ятеро та більше дітей</t>
  </si>
  <si>
    <t>водії міського пасажирського транспорту</t>
  </si>
  <si>
    <t>Пенсіонери, які одержують пенсію на пільгових умовах і враховані у  рядках 25,29,30,31,32,33,34,35</t>
  </si>
  <si>
    <t>Військовослужбовці, особи начальницького і рядового складу органів внутрішніх справ (дружини, чоловіки, батьки) які мають право на призначення дострокової пенсії за віком</t>
  </si>
  <si>
    <t>ІІ  групи</t>
  </si>
  <si>
    <t>ІІІ групи</t>
  </si>
  <si>
    <t>багатодітні матері та матері (батьки) інвалідів з дитинства</t>
  </si>
  <si>
    <t>батьки  iнвалiдiв з дитинства</t>
  </si>
  <si>
    <t>ліліпути і диспропорційні карлики</t>
  </si>
  <si>
    <t>сліпі</t>
  </si>
  <si>
    <t>особи, що працювали на Крайній Півночі та у місцевостях,  прирівнених до Крайньої Півночі</t>
  </si>
  <si>
    <t>Із загального числа пенсіонерів за віком (рядок 6)
проживають у сільській місцевості</t>
  </si>
  <si>
    <t>жінки у віці до 55 років</t>
  </si>
  <si>
    <t>жінки у віці 55-59 років</t>
  </si>
  <si>
    <t>жінки у віці 60-69 років</t>
  </si>
  <si>
    <t>жінки у віці 70-79 років</t>
  </si>
  <si>
    <t>жінки у віці 80 років і старше</t>
  </si>
  <si>
    <t>чоловіки у віці 60-64 років</t>
  </si>
  <si>
    <t>чоловіки у віці 65-69 років</t>
  </si>
  <si>
    <t>чоловіки у віці 70-79 років</t>
  </si>
  <si>
    <t>чоловіки у віці 80 років і старші</t>
  </si>
  <si>
    <t>Пенсіонери, які набули права на надбавку до пенсії за кожний повний рік страхового стажу понад 25 (35) років у чоловіків і 20 (30) років у жінок згідно із статтею 28 Закону України “Про загальнообов”язкове державне пенсійне страхування”, всього (рядки 70+71+72+73+74+75+76+77+78+79+80+81+82+83+84+85)</t>
  </si>
  <si>
    <t xml:space="preserve">               у тому числі:
у розмірі 1%- 9% основного розміру пенсії</t>
  </si>
  <si>
    <t>у розмірі 10% основного розміру пенсії</t>
  </si>
  <si>
    <t>у розмірі 11%-19% основного розміру пенсії</t>
  </si>
  <si>
    <t>у розмірі 20% основного розміру пенсії</t>
  </si>
  <si>
    <t>у розмірі 21%-29% основного розміру пенсії</t>
  </si>
  <si>
    <t>у розмірі 30% основного розміру пенсії</t>
  </si>
  <si>
    <t>у розмірі 31%-35% основного розміру пенсії</t>
  </si>
  <si>
    <t>у розмірі 36%-39% основного розміру пенсії</t>
  </si>
  <si>
    <t>у розмірі 40% основного розміру пенсії</t>
  </si>
  <si>
    <t>у розмірі 41%-45% основного розміру пенсії</t>
  </si>
  <si>
    <t>у розмірі від 46% до 49% основного розміру пенсії</t>
  </si>
  <si>
    <t>у розмірі 50% основного розміру пенсії</t>
  </si>
  <si>
    <t>у розмірі 51%-55% основного розміру пенсії</t>
  </si>
  <si>
    <t>у розмірі 56%-59% основного розміру пенсії</t>
  </si>
  <si>
    <t>у розмірі 60% основного розміру пенсії</t>
  </si>
  <si>
    <t>у розмірі 61%-65% основного розміру пенсії</t>
  </si>
  <si>
    <t>Пенсіонери, які набули права на надбавку до пенсії за роботу після досягнення пенсійного віку згідно із статтею 29 Закону України “Про загальнообов”язкове державне пенсійне страхування”</t>
  </si>
  <si>
    <t>Пенсіонери, яким призначено пенсію за віком з відстрочкою часу її призначення згідно із  частиною 1 статті 29 Закону України “Про загальнообов'язкове державне пенсійне страхування”</t>
  </si>
  <si>
    <t>у тому числі: 
з пiдвищенням розмiру пенсiї за вiком на 0,5% за кожний повний мiсяць страхового стажу пiсля досягнення пенсiйного вiку у разi вiдстрочення виходу на пенсiю на строк: - до 1 року</t>
  </si>
  <si>
    <t>з підвищенням розміру пенсії за віком на 0,5%  - від 1 року до 2 років</t>
  </si>
  <si>
    <t>з підвищенням розміру пенсії за віком на 0,5%  - від 2 років до 5 років включно</t>
  </si>
  <si>
    <t>з підвищенням розміру пенсії за віком на 0,75  -  понад 5 років</t>
  </si>
  <si>
    <t>Пенсіонери, яким встановлено підвищення розміру пенсії за більш пізній вихід на пенсію згідно із частиною 3 статті 29 Закону України “Про загальнообов'язкове державне пенсійне страхування”</t>
  </si>
  <si>
    <t>Пенсіонери, які набули право на надбавку до пенсії за роботу після досягнення пенсійного віку  згідно із Законом України «Про пенсійне забезпечення», всього (98+99+100+101)</t>
  </si>
  <si>
    <t xml:space="preserve">     у тому числі:
у розмірі 10% основної пенсії</t>
  </si>
  <si>
    <t>у розмірі 20% основної пенсії</t>
  </si>
  <si>
    <t>у розмірі 30% основної пенсії</t>
  </si>
  <si>
    <t>у розмірі 40% основної пенсії</t>
  </si>
  <si>
    <t>Із загального числа пенсіонерів за віком (рядок 6):
а) інваліди війни,  які отримують пенсію за віком, всього  (103+104+105)</t>
  </si>
  <si>
    <t>б) інваліди,  які одержують пенсію за віком (крім інвалідів війни), всього (рядки 107+108+109)</t>
  </si>
  <si>
    <t>2. Всього пенсіонерів по інвалідності в солідарній системі ( рядки 111+112+113), (117+119+123)</t>
  </si>
  <si>
    <t>ІІ групи</t>
  </si>
  <si>
    <t>- одержують пенсію по інвалідності у розмірі пенсії за віком у мінімальному розмірі:</t>
  </si>
  <si>
    <t xml:space="preserve">Із загального числа пенсіонерів за інвалідністю  (із рядка 110) одержують пенсію:
а) за роботу в сільському господарстві </t>
  </si>
  <si>
    <t xml:space="preserve">б) проживають у сільській місцевості </t>
  </si>
  <si>
    <t>в) за інвалідністю в розмірі пенсії за віком</t>
  </si>
  <si>
    <t>г) інваліди праці</t>
  </si>
  <si>
    <t>Із рядка 117 -  інваліди, які працювали на підземних роботах</t>
  </si>
  <si>
    <t>г) інваліди війни (120+121+122)</t>
  </si>
  <si>
    <t>д) інваліди, інвалідність яких настала під час проходження строкової військової служби</t>
  </si>
  <si>
    <t>е) за списком №1</t>
  </si>
  <si>
    <t>є) за списком №1  при неповному пільговому стажі</t>
  </si>
  <si>
    <t>Із загального числа інвалідів I і II груп (рядки 111,  112):
    жінки у віці до 55 років</t>
  </si>
  <si>
    <t>3. Пенсіонери у зв”язку із втратою годувальника  в солідарній системі (осіб) (рядки 129+130+131)</t>
  </si>
  <si>
    <t xml:space="preserve">      у тому числі у сім'ях:
з одним непрацездатним</t>
  </si>
  <si>
    <t>з двома непрацездатними</t>
  </si>
  <si>
    <t>з трьома або більше непрацездатними</t>
  </si>
  <si>
    <t>Із рядка 128 - діти – круглі сироти</t>
  </si>
  <si>
    <t xml:space="preserve">   з них віком старше 18 років</t>
  </si>
  <si>
    <t>Із загального числа пенсіонерів у разі втрати годувальника (рядок 128 ) одержують пенсію:
а)  за  роботу годувальника в сільському господарстві</t>
  </si>
  <si>
    <t>б) проживають у сільській місцевості</t>
  </si>
  <si>
    <t>г) інваліди (1342+1343+1344=1345+1346)</t>
  </si>
  <si>
    <t>Із рядка 1341:
– інваліди війни</t>
  </si>
  <si>
    <t>– інваліди праці</t>
  </si>
  <si>
    <t>4. Пенсіонери за вислугу років, всього (рядки 136+ 140+ 141+ 142+ 143+ 144+ 145+ 146+ 1461+ 147+ 148+ 149)</t>
  </si>
  <si>
    <t>Із рядка 136:
а) льотчики-випробувачі</t>
  </si>
  <si>
    <t>б) льотчики цивільної авіації</t>
  </si>
  <si>
    <t xml:space="preserve">в) інші працівники авіації </t>
  </si>
  <si>
    <t>працівники залізничного транспорту та метрополітену</t>
  </si>
  <si>
    <t>водії вантажних автомобілів</t>
  </si>
  <si>
    <t>працівники геологічних експедицій</t>
  </si>
  <si>
    <t>працівники лісозаготівель і лісосплаву</t>
  </si>
  <si>
    <t>механізатори (докери-механізатори) в портах</t>
  </si>
  <si>
    <t>працівники плавскладу</t>
  </si>
  <si>
    <t>працівники освіти</t>
  </si>
  <si>
    <t>працівники охорони здоров'я</t>
  </si>
  <si>
    <t>працівники соціального забезпечення населення у будинках- інтернатах</t>
  </si>
  <si>
    <t>спортсмени</t>
  </si>
  <si>
    <t>артисти</t>
  </si>
  <si>
    <t>Із загального числа пенсіонерів за вислугу років (рядок 135):
а) проживають у сільській місцевості :</t>
  </si>
  <si>
    <t>б) жінки у віці до 55 років</t>
  </si>
  <si>
    <t>д) чоловіки у віці до 60 років</t>
  </si>
  <si>
    <t>г) інваліди (157+158=154+155+156)</t>
  </si>
  <si>
    <t>Із рядка 153:
– інваліди війни</t>
  </si>
  <si>
    <t xml:space="preserve">Із загального числа пенсіонерів, яким пенсію призначено відповідно до  Закону України «Про загальнообов’язкове державне пенсійне страхування» (рядок 5):
Пенсіонери, яким згідно зі  ст.21а, 33а, Закону України “Про пенсійне забезпечення” установлена надбавка на утриманців </t>
  </si>
  <si>
    <t>Кількість утриманців, на яких установлені надбавки (осіб),  всього</t>
  </si>
  <si>
    <t>з них - діти до 18 років</t>
  </si>
  <si>
    <t>Пенсіонери, яким установлена надбавка на догляд за ними:
– відповідно до ст.21 б</t>
  </si>
  <si>
    <t>– відповідно до ст.33 б</t>
  </si>
  <si>
    <t>Пенсіонери, яким призначено грошову допомогу у розмірі десяти місячних пенсій згідно із п. 7-1 розділу ХV Закону України “Про загальнообов'язкове державне пенсійне страхування”</t>
  </si>
  <si>
    <t>ІI. ЗАКОН УКРАЇНИ "ПРО  ПЕНСІЙНЕ ЗАБЕЗПЕЧЕННЯ"</t>
  </si>
  <si>
    <t xml:space="preserve">Всього пенсіонерів
(167=168+173+178) </t>
  </si>
  <si>
    <t>1. Пенсіонери за інвалідністю від нещасного випадку на виробництві або професійного захворювання (169+170+171)</t>
  </si>
  <si>
    <t>Із рядка 168:
– інваліди війни</t>
  </si>
  <si>
    <t>– проживають у сільській місцевості</t>
  </si>
  <si>
    <t>2. Пенсіонери у зв’язку із втратою годувальника, який помер внаслідок нещасного випадку на виробництві або професійного захворювання (осіб)
(174+175+176)</t>
  </si>
  <si>
    <t xml:space="preserve">      у тому числі:
з одним непрацездатним</t>
  </si>
  <si>
    <t>з трьома і більше непрацездатними</t>
  </si>
  <si>
    <t>Із рядка 173 – проживають у сільській місцевості</t>
  </si>
  <si>
    <t>3. Пенсіонери, які одержують соціальні пенсії (рядки 179+183+184+190+192+193)</t>
  </si>
  <si>
    <t xml:space="preserve">    у тому числі:
Інваліди з дитинства (рядки 180+181+182)</t>
  </si>
  <si>
    <t>Діти до 18 років</t>
  </si>
  <si>
    <t>Інваліди, при відсутності права на пенсію за віком (185+186+187)</t>
  </si>
  <si>
    <t>Із загального числа інвалідів I та II груп (рядки 180,181,185,186)
  жінки у віці до 55 років</t>
  </si>
  <si>
    <t xml:space="preserve">  чоловіки у віці до 60 років</t>
  </si>
  <si>
    <t>Особи, які досягли  віку і не набули права на пенсію за віком (чоловіки - 60 років; жінки – 55 років)</t>
  </si>
  <si>
    <t xml:space="preserve">      у тому числі:
особи, які не набули права на  пенсію за віком без поважних причин</t>
  </si>
  <si>
    <t>Матері-героїні, яким присвоєно звання “Мати-героїня</t>
  </si>
  <si>
    <t>Діти у разі втрати годувальника</t>
  </si>
  <si>
    <t>Із рядка 178 - проживають у сільській  місцевості</t>
  </si>
  <si>
    <t>ІII. ЗАКОН УКРАЇНИ "ПРО ПЕНСІЙНЕ ЗАБЕЗПЕЧЕННЯ ОСІБ, ЗВІЛЬНЕНИХ З ВІЙСЬКОВОЇ СЛУЖБИ, ТА ДЕЯКИХ ІНШИХ ОСІБ”</t>
  </si>
  <si>
    <t>Пенсіонери-військовослужбовці та  їхні  сім'ї, які одержують пенсії в органах Пенсійного фонду
 (рядки 196+229)</t>
  </si>
  <si>
    <t>Із загального числа пенсіонерів за інвалідністю (рядок 196) - інваліди війни – (201+203+205)</t>
  </si>
  <si>
    <t>з них одержують пенсію у мінімальному розмірі</t>
  </si>
  <si>
    <t>Із загального числа пенсіонерів за інвалідність (рядок 196) - інші інваліди із числа військовослужбовців,   всього  (рядки 208+210+212)</t>
  </si>
  <si>
    <t>Із числа інвалідів війни (рядок 200) - воїни-інтернаціоналісти</t>
  </si>
  <si>
    <t>Із загальногої чисельності пенсіонерів із числа військовослужбовців, яким призначено пенсію за інвалідністю (рядок 196):
– одержують пенсію у мінімальному розмірі (рядки 202,204,206,209,211,213)</t>
  </si>
  <si>
    <t>Із рядка 215 – пенсія призначена із заробітної плати</t>
  </si>
  <si>
    <t>– проживають у сільскій місцевості</t>
  </si>
  <si>
    <t>Із  числа пенсіонерів за інвалідністю І і ІІ груп (рядки 197,198) - чоловіки у віці до 60 років</t>
  </si>
  <si>
    <t>Пенсіонери за інвалідністю, яким згідно зі ст. 24 а, б, Закону України «Про пенсійне забезпечення військовослужбовців та осіб начальницького і рядового складу органів внутрішніх справ» установлені надбавки до пенсії:
– інваліди, яким установлені надбавки на утриманців (ст.24 а):</t>
  </si>
  <si>
    <t>– кількість утриманців, на яких установлені надбавки (осіб) – всього</t>
  </si>
  <si>
    <t>– інваліди, яким встановлені надбавки до пенсії на догляд за ними,  всього (226+227+228)</t>
  </si>
  <si>
    <t>Непрацюючі інваліди,яким відповідно до ст.24 Закону України "Про пенсійне забезпечення осіб, звільнених з військової служби, та деяких інших осіб" встановлено надбавку до пенсії на утримання непрацездатних членів сім"ї, всього</t>
  </si>
  <si>
    <t>– кількість утриманців, на яких установлені надбавки (осіб) - всього</t>
  </si>
  <si>
    <t>2. Пенсіонери у разі втрати годувальника із числа військовослужбовців (осіб) (230+231+232)</t>
  </si>
  <si>
    <t>Із загального числа пенсіонерів у разі втрати годувальника (рядок 229) :
– проживають у сільській місцевості</t>
  </si>
  <si>
    <t>– члени сімей воїнів-інтернаціоналістів</t>
  </si>
  <si>
    <t>Із загального числа пенсіонерів- військовослужбовців і їх сімей - яким призначено пенсію у разі втрати годувальника (рядок 229), - одержують пенсію у мінімальному розмірі</t>
  </si>
  <si>
    <t>IV. ЗАКОН УКРАЇНИ "ПРО ДЕРЖАВНУ СЛУЖБУ"</t>
  </si>
  <si>
    <t>Всього пенсіонерів (рядки 237+238+243)</t>
  </si>
  <si>
    <t xml:space="preserve">          з них:
1. За віком</t>
  </si>
  <si>
    <t>2. За  інвалідністю (239+240+2401=241+242)</t>
  </si>
  <si>
    <t>Із загального числа пенсіонерів за інвалідністю (рядок 238)
– інваліди праці</t>
  </si>
  <si>
    <t>– інваліди війни</t>
  </si>
  <si>
    <t>3. У разі втрати годувальника  (особи)</t>
  </si>
  <si>
    <t>V. ЗАКОН УКРАЇНИ "ПРО СТАТУС НАРОДНОГО ДЕПУТАТА УКРАЇНИ"</t>
  </si>
  <si>
    <t>Всього пенсіонерів  (рядки 245+246+251)</t>
  </si>
  <si>
    <t>1. За віком</t>
  </si>
  <si>
    <t>2. За  інвалідністю (247+248)(249+250)</t>
  </si>
  <si>
    <t>Із загального числа пенсіонерів за інвалідністю (рядок 246)
– інваліди праці</t>
  </si>
  <si>
    <t>VІ. ПОЛОЖЕННЯ ПРО ПОМІЧНИКА-КОНСУЛЬТАНТА НАРОДНОГО ДЕПУТАТА УКРАЇНИ</t>
  </si>
  <si>
    <t>Всього пенсіонерів (за віком)</t>
  </si>
  <si>
    <t>VIІ. ЗАКОН УКРАЇНИ "ПРО ДИПЛОМАТИЧНУ СЛУЖБУ"</t>
  </si>
  <si>
    <t>VІІІ . ЗАКОН УКРАЇНИ "ПРО  НАЦІОНАЛЬНИЙ БАНК УКРАЇНИ"</t>
  </si>
  <si>
    <t>Всього пенсіонерів  (рядки255+256+261)</t>
  </si>
  <si>
    <t xml:space="preserve">   з них:
1. За віком</t>
  </si>
  <si>
    <t>2. По  інвалідності (257+258=259+260)</t>
  </si>
  <si>
    <t>Із загального числа пенсіонерів за інвалідністю (рядок 256)
– інваліди праці</t>
  </si>
  <si>
    <t>ІХ. ЗАКОН УКРАЇНИ “ПРО ДЕРЖАВНУ ПІДТРИМКУ ЗАСОБІВ МАСОВОЇ  ІНФОРМАЦІЇ ТА СОЦІАЛЬНИЙ ЗАХИСТ ЖУРНАЛІСТІВ”</t>
  </si>
  <si>
    <t>Всього пенсіонерів  (рядки 263+264+269)</t>
  </si>
  <si>
    <t>2. По  інвалідності (265+266=267+268)</t>
  </si>
  <si>
    <t>Із загального числа пенсіонерів за інвалідністю (рядок 264)
– інваліди праці</t>
  </si>
  <si>
    <t>Х . ЗАКОН УКРАЇНИ "ПРО  СЛУЖБУ В ОРГАНАХ МІСЦЕВОГО САМОВРЯДУВАННЯ"</t>
  </si>
  <si>
    <t>Всього пенсіонерів (рядки 271+272+277)</t>
  </si>
  <si>
    <t>2. По інвалідності (273+274=275+276)</t>
  </si>
  <si>
    <t>Із загального числа пенсіонерів за інвалідністю (рядок 272)
– інваліди праці</t>
  </si>
  <si>
    <t>Із рядка 270 -  особи, які працювали на виборних посадах</t>
  </si>
  <si>
    <t>XІ. МИТНИЙ КОДЕКС УКРАЇНИ</t>
  </si>
  <si>
    <t>Всього пенсіонерів   (рядки 280+281)</t>
  </si>
  <si>
    <t>2. По інвалідності (2802+2803=2804+2805)</t>
  </si>
  <si>
    <t>Із загального числа пенсіонерів за інвалідністю (рядок 2801)
– інваліди праці</t>
  </si>
  <si>
    <t>ХІІ . ЗАКОН УКРАЇНИ “ПРО НАУКОВУ І НАУКОВО-ТЕХНІЧНУ ДІЯЛЬНІСТЬ”</t>
  </si>
  <si>
    <t>Всього пенсіонерів  (283+284+290)</t>
  </si>
  <si>
    <t>2.По інвалідності (285+286+287=288+289)</t>
  </si>
  <si>
    <t>ІІІ  групи</t>
  </si>
  <si>
    <t>Із загального числа пенсіонерів за інвалідністю (рядок 284)
– інваліди праці</t>
  </si>
  <si>
    <t>ХІІІ. ЗАКОН УКРАЇНИ "ПРО ПРОКУРАТУРУ"</t>
  </si>
  <si>
    <t>Всього пенсіонерів  (рядки 292+293+298)</t>
  </si>
  <si>
    <t xml:space="preserve">  з них:
1. За вислугу років</t>
  </si>
  <si>
    <t>2. За інвалідністю (294+295=296+297)</t>
  </si>
  <si>
    <t>Із загального числа пенсіонерів за інвалідністю (рядок 293)
– інваліди праці</t>
  </si>
  <si>
    <t>ХІV. ЗАКОН УКРАЇНИ "ПРО СТАТУС СУДДІВ"</t>
  </si>
  <si>
    <t>Всього пенсіонерів (рядки 2991+2992+2993)</t>
  </si>
  <si>
    <t>Одержувачів довічного грошового утримання суддів у відставці при повному стажі</t>
  </si>
  <si>
    <t>Одержувачів довічного грошового утримання суддів у відставці при неповному стажі</t>
  </si>
  <si>
    <t>XV. ЗАКОН УКРАЇНИ "ПРО СУДОВУ ЕКСПЕРТИЗУ"</t>
  </si>
  <si>
    <t>Всього пенсіонерів  за віком</t>
  </si>
  <si>
    <t>ХVІ. ЗАКОН УКРАЇНИ "ПРО КАБІНЕТ МІНІСТРІВ УКРАЇНИ"</t>
  </si>
  <si>
    <t>Всього пенсіонерів (рядки 3002+3003+3008)</t>
  </si>
  <si>
    <t xml:space="preserve">  з них:
1. За віком</t>
  </si>
  <si>
    <t>2.По інвалідності (3004+3005=3006+3007)</t>
  </si>
  <si>
    <t>Із загального числа пенсіонерів за інвалідністю (рядок 3003)
– інваліди праці</t>
  </si>
  <si>
    <t>XVІI. ЗАКОН УКРАЇНИ "ПРО СТАТУС І СОЦІАЛЬНИЙ ЗАХИСТ ГРОМАДЯН, ЯКІ ПОСТРАЖДАЛИ ВНАСЛІДОК ЧОРНОБИЛЬСЬКОЇ КАТАСТРОФИ" (ПЕНСІЇ, ПРИЗНАЧЕНІ У РОЗМІРІ ВІДШКОДУВАННЯ ЗБИТКІВ ТА У МІНІМАЛЬНИХ РОЗМІРАХ ВІДПОВІДНО ДО СТ.54)</t>
  </si>
  <si>
    <t>Всього пенсіонерів (рядки 302+310+312)</t>
  </si>
  <si>
    <t>З них одержують пенсію у мінімальному розмірі
(рядки 305+307+309)</t>
  </si>
  <si>
    <t>з них учасники ліквідації аварії на ЧАЕС, які отримують мінімальну пенсійну виплату (з рядка 304)</t>
  </si>
  <si>
    <t>з них учасники ліквідації аварії на ЧАЕС, які отримують мінімальну пенсійну виплату (з рядка 306)</t>
  </si>
  <si>
    <t>з них учасники ліквідації аварії на ЧАЕС, які отримують мінімальну пенсійну виплату (з рядка 308)</t>
  </si>
  <si>
    <t>Діти віком до 18 років</t>
  </si>
  <si>
    <t>Із загального числа пенсіонерів за інвалідністю (рядок 302)
– інваліди внаслідок Чорнобильської катастрофи, прирівнені до інвалідів війни</t>
  </si>
  <si>
    <t>2. У разі втрати годувальника (особи)</t>
  </si>
  <si>
    <t>Із рядка 312 одержують пенсію у мінімальному розмірі</t>
  </si>
  <si>
    <t>Із рядків (236+244+252+253+254+262+270+279+282+291+299+300+301+3001)  – проживають у сільській місцевості</t>
  </si>
  <si>
    <t>XVІІІ. ІЗ ЗАГАЛЬНОГО ЧИСЛА ПЕНСІОНЕРІВ - УЧАСНИКИ ЛІКВІДАЦІЇ АВАРІЇ НА ЧОРНОБИЛЬСКІЙ АЕС ТА ПОТЕРПІЛІ ВІД ЧОРНОБИЛЬСЬКОЇ КАТАСТРОФИ (ІЗ РОЗДІЛІВ І-ХУІІ)</t>
  </si>
  <si>
    <t>Всього пенсіонерів
(319+320+321+322+323+324)=
(325+333+343+348+354)</t>
  </si>
  <si>
    <t>ІІ  категорії</t>
  </si>
  <si>
    <t>ІІІ категорії</t>
  </si>
  <si>
    <t>ІV  категорії</t>
  </si>
  <si>
    <t>категорія “Г”</t>
  </si>
  <si>
    <t>Із рядка 318 – у тому числі:
1. Пенсіонери за віком (326+ 327+ 328+ 329+ 330)</t>
  </si>
  <si>
    <t>Категорії “Г”</t>
  </si>
  <si>
    <t>Із рядка  325:
жінки у віці до 55 років</t>
  </si>
  <si>
    <t>2. Пенсіонери за інвалідністю – всього (334+335+336+337+338)
(339+340+341+342)</t>
  </si>
  <si>
    <t>Із загального числа пенсіонерів за інвалідністю (рядок 333) – інваліди:
I групи</t>
  </si>
  <si>
    <t>II групи</t>
  </si>
  <si>
    <t>III групи</t>
  </si>
  <si>
    <t>3. Пенсіонери у разі втрати годувальника (особи), всього (344+345+346+347)</t>
  </si>
  <si>
    <t>4. Пенсіонери за вислугу років, всього (349+350+351+352+353)</t>
  </si>
  <si>
    <t>5. Пенсіонери, які одержують соціальну пенсію за віком  (355+356+357+358)</t>
  </si>
  <si>
    <t>Із загального числа пенсіонерів – учасників ліквідації наслідків аварії на Чорнобильській АЕС та потерпілих від Чорнобильської катастрофи  (рядок 318)-–особи, які брали участь у ліквідації ядерних аварій та у ядерних випробуваннях ,  всього 
(360+361+362+363)</t>
  </si>
  <si>
    <t>XIX. ІЗ ЗАГАЛЬНОГО ЧИСЛА ПЕНСІОНЕРІВ – ВЕТЕРАНИ ВІЙНИ (ВИЗНАЧЕНІ  ЗАКОНОМ УКРАЇНИ "ПРО СТАТУС ВЕТЕРАНІВ ВІЙНИ, ГАРАНТІЇ ЇХ СОЦІАЛЬНОГО ЗАХИСТУ") (ІЗ РОЗДІЛІВ I-XVIІ)</t>
  </si>
  <si>
    <t>Пенсіонери, яким пенсію підвищено у відповідності із Законом України “Про статус ветеранів війни, гарантії їх соціального захисту”, всього (364&lt;=365+379+380+381)</t>
  </si>
  <si>
    <t>1. Ветерани війни, всього (сума рядків 366+376+378)</t>
  </si>
  <si>
    <t xml:space="preserve">    у тому числі:
Інваліди війни та особи, прирівнені до інвалідів війни (367+ 368+ 369)=(102+ 119+ 1345+ 157+ 1171+ 200+ 242+ 250+ 260+ 268+ 276+ 2805+ 289+ 297+3007+ 311)</t>
  </si>
  <si>
    <t>В тому числі - особи, прирівнені до інвалідів війни (371+372+373)</t>
  </si>
  <si>
    <t>Із рядка 370
– учасники  бойових дій, прирівнені до інвалідів війни</t>
  </si>
  <si>
    <t>– особи, які отримали поранення, контузію від вибухових речовин, боєприпасів і військового озброєння у повоєнний період</t>
  </si>
  <si>
    <t xml:space="preserve">Учасники бойових дій та особи прирівнені до учасників бойових дій </t>
  </si>
  <si>
    <t>Із загального числа інвалідів війни та учасників бойових дій (рядки 366, 376) одержують цільову грошову допомогу на прожиття згідно Закону України “Про поліпшення матеріального становища інвалідів війни”, всього (3772+3773+3774+3775)</t>
  </si>
  <si>
    <t xml:space="preserve">учасники бойових дій  </t>
  </si>
  <si>
    <t>Із загального числа пенсіонерів інвалідів війни та учасників бойових дій (рядок 366,376) – одержують щомісячну державну адресну допомогу до пенсії згідно постанови КМУ від 28.07.2010 року №656 „Про встановлення щомісячної державної адресної допомоги до пенсії (дотації) інвалідам війни та учасникам бойових дій”, всього: (3777+3778+3779+3780)</t>
  </si>
  <si>
    <t>учасники бойових дій</t>
  </si>
  <si>
    <t>Учасники війни</t>
  </si>
  <si>
    <t>2. Члени сімей загиблих ветеранів війни</t>
  </si>
  <si>
    <t>3. Члени сімей померлих ветеранів війни</t>
  </si>
  <si>
    <t>Особи, які мають особливі заслуги перед Батьківщиною (згідно статті 16 Закону)</t>
  </si>
  <si>
    <t>Із рядка 381 -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</si>
  <si>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>Із числа інвалідів війни (рядок 366) -жінки</t>
  </si>
  <si>
    <t>Із числа учасників бойових дій (рядки 376) - жінки</t>
  </si>
  <si>
    <t>Із числа учасників війни (рядок 378):
– жінки</t>
  </si>
  <si>
    <t>– особи, нагороджені орденами та медалями, яким пенсія підвищується на 15 % мінімальної пенсі за віком</t>
  </si>
  <si>
    <t>Із числа сімей загиблих і померлих ветеранів війни (рядки 379,380)  особи, яким пенсія підвищується на 25 % мінімальної пенсії за віком</t>
  </si>
  <si>
    <t>Із числа сімей  померлих ветеранів війни (рядок  380) -  особи, яким пенсія підвищується на 10 % мінімальної пенсії за віком</t>
  </si>
  <si>
    <t>XХ. ІЗ ЗАГАЛЬНОГО ЧИСЛА ПЕНСІОНЕРІВ – ПЕНСІОНЕРИ, ЯКИМ  РОЗМІР ПЕНСІЇ ЗБІЛЬШУЄТЬСЯ ЗГІДНО ІЗ ЗАКОНОМ УКРАЇНИ "ПРО СТАТУС ГІРСЬКИХ НАСЕЛЕНИХ ПУНКТІВ В УКРАЇНІ"
 (ІЗ РОЗДІЛІВ I-XVIІ)</t>
  </si>
  <si>
    <t>Всього пенсіонерів</t>
  </si>
  <si>
    <t>XХI. ІЗ ЗАГАЛЬНОГО ЧИСЛА ПЕНСІОНЕРІВ – ПЕНСІОНЕРИ, ЯКИМ РОЗМІР ПЕНСІЇ ЗБІЛЬШУЄТЬСЯ ЗГІДНО ІЗ ЗАКОНОМ УКРАЇНИ "ПРО ДОНОРСТВО КРОВІ ТА ЇЇ КОМПОНЕНТІВ" (ІЗ РОЗДІЛІВ I-XVIІ)</t>
  </si>
  <si>
    <t>XХIІ. ІЗ ЗАГАЛЬНОГО ЧИСЛА ПЕНСІОНЕРІВ – ПЕНСІОНЕРИ, ЯКИМ ДОСТРОКОВО ПРИЗНАЧЕНІ ПЕНСІЇ ЗГІДНО З ЗАКОНОМ УКРАЇНИ "ПРО ЗАЙНЯТІСТЬ НАСЕЛЕННЯ",  “ПРО СТАТУС НАРОДНОГО ДЕПУТАТА” ТА “ПРО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СИСТЕМУ” (ІЗ РОЗДІЛІВ I-XVIІ)</t>
  </si>
  <si>
    <t xml:space="preserve">    З них в поточному році:
– Одержувачі дострокових пенсій станом на звітну дату</t>
  </si>
  <si>
    <t>Із рядка 3901 – вивільнені працівники  ЧАЕС</t>
  </si>
  <si>
    <t>XХІІІ. ІЗ ЗАГАЛЬНОГО ЧИСЛА ПЕНСІОНЕРІВ – ПЕНСІОНЕРИ, ЯКИМ ВСТАНОВЛЕНА ЩОРМІСЯЧНА ДОПЛАТА ДО ПЕНСІЇ ЗГІДНО ІЗ ЗАКОНОМ УКРАЇНИ "ПРО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СИСТЕМУ" (ІЗ РОЗДІЛІВ I-XVІ)</t>
  </si>
  <si>
    <t>XХIV. ІЗ ЗАГАЛЬНОГО ЧИСЛА ПЕНСІОНЕРІВ - ПЕНСІОНЕРИ, ЯКІ ОДЕРЖУЮТЬ ПІЛЬГИ ІЗ ПЕНСІЙНОГО ЗАБЕЗПЕЧЕННЯ ВІДПОВІДНО ДО ЗАКОНУ УКРАЇНИ «ПРО ОСНОВНІ ЗАСАДИ СОЦІАЛЬНОГО ЗАХИСТУ ВЕТЕРАНІВ ПРАЦІ ТА ІНШИХ ГРОМАДЯН ПОХИЛОГО ВІКУ В УКРАЇНІ» (ІЗ РОЗДІЛІВ I-XVІI)</t>
  </si>
  <si>
    <t>Із рядка 398 -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</si>
  <si>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>XХV. ІЗ ЗАГАЛЬНОГО ЧИСЛА ПЕНСІОНЕРІВ – РЕАБІЛІТОВАНИХ ВІДПОВІДНО ДО ЗАКОНУ УКРАЇНИ "ПРО РЕАБІЛІТАЦІЮ ЖЕРТВ ПОЛІТИЧНИХ РЕПРЕСІЙ В УКРАЇНІ" ПЕНСІОНЕРИ, ЯКИМ  РОЗМІР ПЕНСІЇ ПІДВИЩУЄТЬСЯ  ЗГІДНО ІЗ ЗАКОНОМ "ПРО ПЕНСІЙНЕ ЗАБЕЗПЕЧЕННЯ" (ІЗ РОЗДІЛІВ І-ХУIІ)</t>
  </si>
  <si>
    <t>Членів сімей реабілітованих осіб</t>
  </si>
  <si>
    <t>XХVI. ІЗ ЗАГАЛЬНОГО ЧИСЛА ПЕНСІОНЕРІВ – ПЕНСІОНЕРИ, ЯКИМ ВІДПОВІДНО ДО ЗАКОНУ УКРАЇНИ "ПРО ЖЕРТВИ НАЦИСТСЬКИХ ПЕРЕСЛІДУВАНЬ" ВСТАНОВЛЕНО ПІДВИЩЕННЯ РОЗМІРУ ПЕНСІЇ (ЩОМІСЯЧНОГО ДОВІЧНОГО ГРОШОВОГО УТРИМАННЯ ЧИ ДЕРЖАВНОЇ СОЦІАЛЬНОЇ ДОПОМОГИ, ЩО ВИПЛАЧУЄТЬСЯ ЗАМІСТЬ ПЕНСІЇ) (ІЗ РОЗДІЛІВ І-ХУIІ)</t>
  </si>
  <si>
    <t>Всього пенсіонерів, які набули права на підвищення до пенсії за цим законом, всього (4041&lt;4042+4043+4047+40410+40411)</t>
  </si>
  <si>
    <t>1. Колишні неповнолітні в"язні концтаборів, гетто, інших місць примусового тримання</t>
  </si>
  <si>
    <t>2. Колишні малолітні в"язні концтаборів, гетто, інших місць примусового тримання, визначені інвалідами від загального захворювання, трудового каліцтва, з інших причин, всього (4044+4045+4046)</t>
  </si>
  <si>
    <t>ІІ група</t>
  </si>
  <si>
    <t>ІІІ група</t>
  </si>
  <si>
    <t>3. Колишні інші в"язні концтаборів, гетто, інших місць примусового тримання, всього (4048+4049)</t>
  </si>
  <si>
    <t>нагороджені орденами і медалями колишнього СРСР</t>
  </si>
  <si>
    <t>інші в"язні</t>
  </si>
  <si>
    <t>4. Дружини (чоловіки) померлих інвалідів, зазначених у ст.6.2 Закону</t>
  </si>
  <si>
    <t>5. Дружини (чоловіки) інших жертв нацистських переслідувань</t>
  </si>
  <si>
    <t>XХVІI. ІЗ ЗАГАЛЬНОГО ЧИСЛА ПЕНСІОНЕРІВ – ПЕНСІОНЕРИ, ЯКИМ ВІДПОВІДНО ДО ЗАКОНУ УКРАЇНИ "ПРО ПІДВИЩЕННЯ ПРЕСТИЖНОСТІ ШАХТАРСЬКОЇ ПРАЦІі" ВСТАНОВЛЕНО ЩОМІСЯЧНУ ДОПЛАТУ ДО ПЕНСІЇ (ІЗ РОЗДІЛІВ І-ІІ)</t>
  </si>
  <si>
    <t>Всього пенсіонерів (40413+40417)</t>
  </si>
  <si>
    <t>– по інвалідності</t>
  </si>
  <si>
    <t xml:space="preserve">– у разі втрати годувальника </t>
  </si>
  <si>
    <t>2. Одержують пенсію згідно Закону України "Про пенсійне забезпечення"</t>
  </si>
  <si>
    <t>XХVIІI. ІЗ ЗАГАЛЬНОГО ЧИСЛА ПЕНСІОНЕРІВ – ПЕНСІОНЕРИ, ЯКИМ  ЗГІДНО ІЗ ЗАКОНОМ УКРАЇНИ “ПРО ПЕНСІЇ ЗА ОСОБЛИВІ ЗАСЛУГИ ПЕРЕД УКРАЇНОЮ” ВСТАНОВЛЕНО НАДБАВКИ ДО ПЕНСІЇ (ІЗ РОЗДІЛІВ I-XVII)</t>
  </si>
  <si>
    <t>Всього пенсіонерів (406+407+408+409+4091) = (410+411+412+413+414+415+416+417+418)</t>
  </si>
  <si>
    <t xml:space="preserve">  у тому числі:
1. За віком</t>
  </si>
  <si>
    <t>2. За інвалідністю</t>
  </si>
  <si>
    <t>3. У разі втрати годувальника</t>
  </si>
  <si>
    <t>4. За вислугу років</t>
  </si>
  <si>
    <t>5. Грошове утримання суддів у відставці</t>
  </si>
  <si>
    <t>Із загального числа пенсіонерів (рядок 405) одержують надбавку:
Герої України, Герої Радянського Союзу, Герої Соціалістичної Праці та ін. (пункт 1 ст.1 Закону)</t>
  </si>
  <si>
    <t>Ветерани війни, нагороджені орденами та медалями у період бойових дій (пункт 2 ст.1 Закону)</t>
  </si>
  <si>
    <t>Видатні спортсмени – переможці Олімпійських та Параолімпійських ігор (пункт 3 ст.1 Закону)</t>
  </si>
  <si>
    <t>Космонавти, члени льотно- випробувальних екіпажів літаків (пункт 4 ст.1 Закону)</t>
  </si>
  <si>
    <t>Народні депутати України, колишніх Союзу РСР та УРСР (пункт 5 ст.1 Закону)</t>
  </si>
  <si>
    <t>Особи, відзначені почесним званням “Заслужений”, нагороджені державними преміями, одним із орденів (пункт 6 ст.1 Закону)</t>
  </si>
  <si>
    <t>Депутати чотирьох скликань обласних, районних, районних у містах, міських рад (пункт 7 ст.1 Закону)</t>
  </si>
  <si>
    <t>Матері, які народили п”ятеро і більше дітей (пункт 8 ст.1 Закону)</t>
  </si>
  <si>
    <t>Інші категорії осіб, на яких дія Закону поширювалася до 01.01.2003 р.</t>
  </si>
  <si>
    <t>Із загального числа пенсіонерів (рядок 405) – працюючі пенсіонери</t>
  </si>
  <si>
    <t>XХІX. ІЗ ЗАГАЛЬНОГО ЧИСЛА ПЕНСІОНЕРІВ – ПЕНСІОНЕРИ, ЯКИМ ЗГІДНО ІЗ ЗАКОНОМ УКРАЇНИ “ПРО ДЕРЖАВНУ СОЦІАЛЬНУ ДОПОМОГУ ОСОБАМ, ЯКІ НЕ МАЮТЬ ПРАВА НА ПЕНСІЮ, ТА ІНВАЛІДАМ” ВСТАНОВЛЕНО ДЕРЖАВНУ СОЦІАЛЬНУ ДОПОМОГУ (ІЗ РОЗДІЛІВ I-XVІІ)</t>
  </si>
  <si>
    <t>Особи, які отримують державну соціальну допомогу на догляд</t>
  </si>
  <si>
    <t xml:space="preserve">XХХ. ІЗ ЗАГАЛЬНОГО ЧИСЛА ПЕНСІОНЕРІВ – ПЕНСІОНЕРИ, ЯКИМ ЗГІДНО ІЗ ЗАКОНОМ УКРАЇНИ "ПРО СОЦІАЛЬНИЙ ЗАХИСТ ДІТЕЙ ВІЙНИ" ВСТАНОВЛЕНО ПІДВИЩЕННЯ ДО ПЕНСІЇ (ІЗ РОЗДІЛІВ I-XVІ) </t>
  </si>
  <si>
    <t>XХXІ. ІЗ ЗАГАЛЬНОГО ЧИСЛА ПЕНСІОНЕРІВ – ПЕНСІОНЕРИ, ЯКИМ  ПЕНСІЯ ПРИЗНАЧЕНА  ВІДПОВІДНО ДО ЗАКОНУ УКРАЇНИ “ПРО БІЖЕНЦІВ”</t>
  </si>
  <si>
    <t>XХХІІ. ІЗ ЗАГАЛЬНОГО ЧИСЛА ПЕНСІОНЕРІВ –ОДЕРЖУВЧІ ДОПЛАТИ ДО ПЕНСІЇ У ЗВ’ЯЗКУ З ВТРАТОЮ ГОДУВАЛЬНИКА НЕПРАЦЕЗДАТНИМ   ЧЛЕНАМ СІМЕЙ, ЯКІ ПЕРЕБУВАЛИ НА УТРИМАННІ ОСІБ, СМЕРТЬ ЯКИХ ПОВ’ЯЗАНА З УЧАСТЮ В МАСОВИХ АКЦІЯХ ГРОМАДСЬКОГО ПРОТЕСТУ,   А ТАКОЖ ПРАЦІВНИКАМ ПРАВООХОРОННИХ ОРГАНІВ ТА ВІЙСЬКОВОСУЖБОВЦІВ</t>
  </si>
  <si>
    <t>Всього пенсіонерів, у тому числі:</t>
  </si>
  <si>
    <t>на одного непрацездатного члена сім’ї</t>
  </si>
  <si>
    <t>на двох непрацездатних членів сім’ї</t>
  </si>
  <si>
    <t>на трьох і більше непрацездатних членів сім’ї</t>
  </si>
  <si>
    <t>Пенсіонери, яким виповнилося 100 і більше років</t>
  </si>
  <si>
    <t>З них: особи, яким виповнилося 100 и більше років і які отримують підвищення (надбавки) до пенсії в потрійному розмірі</t>
  </si>
  <si>
    <t>Інші особи, яким виповнилося 100 і більше років і яким встановлюється підвищення до пенсії у розмірі 20 відсотків прожиткового мінімуму</t>
  </si>
  <si>
    <t>1. Пенсіонери – ліквідатори аварії на ЧАЕС у 1986 році I категорії, всього (рядки 430+431)</t>
  </si>
  <si>
    <t xml:space="preserve">  у тому числі:
     І група</t>
  </si>
  <si>
    <t>З них: - отримують пенсію із п'ятикратного розміру мінімальної заробітної плати (із рядка 4301)</t>
  </si>
  <si>
    <t>З них: - отримують пенсію із п'ятикратного розміру мінімальної заробітної плати (із рядка 4302)</t>
  </si>
  <si>
    <t>З них: - отримують пенсію із п'ятикратного розміру мінімальної заробітної плати (із рядка 4303)</t>
  </si>
  <si>
    <t>– за іншими законами, всього (4311+4312+4313)</t>
  </si>
  <si>
    <t>2. Пенсіонери – ліквідатори аварії на ЧАЕС у 1987-1990 роках  I категорії, всього (рядки 433+434)</t>
  </si>
  <si>
    <t>– за іншими законами, всього (4341+4342+4343)</t>
  </si>
  <si>
    <t>3. Пенсіонери, щодо яких встановлено причинний зв"язок інвалідності з Чорнобильською катастрофою, всього (рядки 4345+43410)</t>
  </si>
  <si>
    <t>Діти-інваліди</t>
  </si>
  <si>
    <t>– за іншими законами, всього (43411+43412+43413)</t>
  </si>
  <si>
    <t>4. Особи, які отримують пенсію у разі втрати годувальника, який був ліквідатором аварії на ЧАЕС у 1986 році, всього (рядки 436+437)</t>
  </si>
  <si>
    <t xml:space="preserve">  у тому числі:
    - на одного непрацездатного члена сім"ї</t>
  </si>
  <si>
    <t xml:space="preserve">    - на двох та більше непрацездатних членів сім"ї</t>
  </si>
  <si>
    <t xml:space="preserve">    - за іншими законами, всього (4371+4372)</t>
  </si>
  <si>
    <t>5. Особи, які отримують пенсію у разі втрати годувальника, який був ліквідатором аварії на ЧАЕС у 1987-1990 роках, всього (рядки 439+440)</t>
  </si>
  <si>
    <t>– за іншими законами, всього (рядки 4401+4402)</t>
  </si>
  <si>
    <t>6. Особи, евакуйовані у 1986 році із зони відчуження, всього (рядки 442+443)</t>
  </si>
  <si>
    <t>– за іншими законами</t>
  </si>
  <si>
    <t>7. Особи, яким встановлено мінімальний розмір пенсії за віком в розмірі 40% від величини мінімальної заробітної плати</t>
  </si>
  <si>
    <t>8. Кількість управлінь Пенсійного фонду України в районах, містах і районах у містах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</si>
  <si>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</si>
  <si>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Контроль рядків</t>
  </si>
  <si>
    <t>Чисельність</t>
  </si>
  <si>
    <t>Сума</t>
  </si>
  <si>
    <t>Графа 7</t>
  </si>
  <si>
    <t>Условие</t>
  </si>
  <si>
    <t>Результат</t>
  </si>
  <si>
    <t>1</t>
  </si>
  <si>
    <t>=</t>
  </si>
  <si>
    <t>5+167+195+236+244+252+253+254+262+270+279+282+291+299+300+301+3001</t>
  </si>
  <si>
    <t>4</t>
  </si>
  <si>
    <t>58+115+134+150+172+177+194+217+233+317</t>
  </si>
  <si>
    <t>5</t>
  </si>
  <si>
    <r>
      <t xml:space="preserve"> </t>
    </r>
    <r>
      <rPr>
        <sz val="10"/>
        <rFont val="Times New Roman"/>
        <family val="1"/>
        <charset val="204"/>
      </rPr>
      <t>6+110+128+135</t>
    </r>
  </si>
  <si>
    <t>6</t>
  </si>
  <si>
    <t>7+8+9+10+11+12</t>
  </si>
  <si>
    <t>59+60+61+62+63+64+65+66+67+68</t>
  </si>
  <si>
    <t>16</t>
  </si>
  <si>
    <t>17+21+25+29+30+31+32+33+34+35+39+46+49+52+55</t>
  </si>
  <si>
    <t>69</t>
  </si>
  <si>
    <t>70+71+72+73+74+75+76+77+78+79+80+81+82+83+84+85</t>
  </si>
  <si>
    <t>86</t>
  </si>
  <si>
    <t>97</t>
  </si>
  <si>
    <t>98+99+100+101</t>
  </si>
  <si>
    <t>102</t>
  </si>
  <si>
    <t>103+104+105</t>
  </si>
  <si>
    <t>106</t>
  </si>
  <si>
    <t>107+108+109</t>
  </si>
  <si>
    <t>110</t>
  </si>
  <si>
    <t>111+112+113</t>
  </si>
  <si>
    <t>117+119+123</t>
  </si>
  <si>
    <t>1131</t>
  </si>
  <si>
    <t>1132+1133+1134</t>
  </si>
  <si>
    <t>1135</t>
  </si>
  <si>
    <t>1136+1137+1138</t>
  </si>
  <si>
    <t>119</t>
  </si>
  <si>
    <t>120+121+122</t>
  </si>
  <si>
    <t>128</t>
  </si>
  <si>
    <t>129+130+131</t>
  </si>
  <si>
    <t>1341</t>
  </si>
  <si>
    <t>1342+1343+1344</t>
  </si>
  <si>
    <t>1345+1346</t>
  </si>
  <si>
    <t>135</t>
  </si>
  <si>
    <t>136+140+141+142+143+144+145+146+1461+147+148+149</t>
  </si>
  <si>
    <t>136</t>
  </si>
  <si>
    <t>137+138+139</t>
  </si>
  <si>
    <t>153</t>
  </si>
  <si>
    <t>154+155+156</t>
  </si>
  <si>
    <t>157+158</t>
  </si>
  <si>
    <t>167</t>
  </si>
  <si>
    <t>168+173+178</t>
  </si>
  <si>
    <t>168</t>
  </si>
  <si>
    <t>169+170+171</t>
  </si>
  <si>
    <t>173</t>
  </si>
  <si>
    <t>174+175+176</t>
  </si>
  <si>
    <t>178</t>
  </si>
  <si>
    <t>179+183+184+190+192+193</t>
  </si>
  <si>
    <t>179</t>
  </si>
  <si>
    <t>180+181+182</t>
  </si>
  <si>
    <t>184</t>
  </si>
  <si>
    <t>185+186+187</t>
  </si>
  <si>
    <t>195</t>
  </si>
  <si>
    <t>196+229</t>
  </si>
  <si>
    <t>196</t>
  </si>
  <si>
    <t>197+198+199</t>
  </si>
  <si>
    <t>200+207</t>
  </si>
  <si>
    <t>200</t>
  </si>
  <si>
    <t>201+203+205</t>
  </si>
  <si>
    <t>207</t>
  </si>
  <si>
    <t>208+210+212</t>
  </si>
  <si>
    <t>225</t>
  </si>
  <si>
    <t>226+227+228</t>
  </si>
  <si>
    <t>229</t>
  </si>
  <si>
    <t>230+231+232</t>
  </si>
  <si>
    <t>236</t>
  </si>
  <si>
    <t>237+238+243</t>
  </si>
  <si>
    <t>238</t>
  </si>
  <si>
    <t>239+240+2401</t>
  </si>
  <si>
    <t>241+242</t>
  </si>
  <si>
    <t>244</t>
  </si>
  <si>
    <t>245+246+251</t>
  </si>
  <si>
    <t>246</t>
  </si>
  <si>
    <t>247+248</t>
  </si>
  <si>
    <t>249+250</t>
  </si>
  <si>
    <t>254</t>
  </si>
  <si>
    <t>255+256+261</t>
  </si>
  <si>
    <t>256</t>
  </si>
  <si>
    <t>257+258</t>
  </si>
  <si>
    <t>259+260</t>
  </si>
  <si>
    <t>262</t>
  </si>
  <si>
    <t>263+264+269</t>
  </si>
  <si>
    <t>264</t>
  </si>
  <si>
    <t>265+266</t>
  </si>
  <si>
    <t>267+268</t>
  </si>
  <si>
    <t>270</t>
  </si>
  <si>
    <t>271+272+277</t>
  </si>
  <si>
    <t>272</t>
  </si>
  <si>
    <t>273+274</t>
  </si>
  <si>
    <t>275+276</t>
  </si>
  <si>
    <t>279</t>
  </si>
  <si>
    <t>280+2801+281</t>
  </si>
  <si>
    <t>2801</t>
  </si>
  <si>
    <t>2802+2803</t>
  </si>
  <si>
    <t>2804+2805</t>
  </si>
  <si>
    <t>282</t>
  </si>
  <si>
    <t>283+284+290</t>
  </si>
  <si>
    <t>284</t>
  </si>
  <si>
    <t>285+286+287</t>
  </si>
  <si>
    <t>288+289</t>
  </si>
  <si>
    <t>291</t>
  </si>
  <si>
    <t>292+293+298</t>
  </si>
  <si>
    <t>293</t>
  </si>
  <si>
    <t>294+295</t>
  </si>
  <si>
    <t>296+297</t>
  </si>
  <si>
    <t>299</t>
  </si>
  <si>
    <t>2991+2992+2993</t>
  </si>
  <si>
    <t>3001</t>
  </si>
  <si>
    <t>3002+3003+3008</t>
  </si>
  <si>
    <t>3003</t>
  </si>
  <si>
    <t>3004+3005</t>
  </si>
  <si>
    <t>3006+3007</t>
  </si>
  <si>
    <t>301</t>
  </si>
  <si>
    <t>302+310+312</t>
  </si>
  <si>
    <t>302</t>
  </si>
  <si>
    <t>304+306+308</t>
  </si>
  <si>
    <t>303</t>
  </si>
  <si>
    <t>305+307+309</t>
  </si>
  <si>
    <t>312</t>
  </si>
  <si>
    <t>313+314+315</t>
  </si>
  <si>
    <t>318</t>
  </si>
  <si>
    <t>319+320+321+322+323+324</t>
  </si>
  <si>
    <t>325+333+343+348+354</t>
  </si>
  <si>
    <t>325</t>
  </si>
  <si>
    <t>326+327+328+329+330</t>
  </si>
  <si>
    <t>333</t>
  </si>
  <si>
    <t>334+335+336+337+338</t>
  </si>
  <si>
    <t>339+340+341+342</t>
  </si>
  <si>
    <t>343</t>
  </si>
  <si>
    <t>344+345+346+347</t>
  </si>
  <si>
    <t>348</t>
  </si>
  <si>
    <t>349+350+351+352+353</t>
  </si>
  <si>
    <t>354</t>
  </si>
  <si>
    <t>355+356+357+358</t>
  </si>
  <si>
    <t>359</t>
  </si>
  <si>
    <t>360+361+362+363</t>
  </si>
  <si>
    <t>364</t>
  </si>
  <si>
    <t>&lt;=</t>
  </si>
  <si>
    <t>365+379+380+381</t>
  </si>
  <si>
    <t>365</t>
  </si>
  <si>
    <t>366+376+378</t>
  </si>
  <si>
    <t>366</t>
  </si>
  <si>
    <t>367+368+369</t>
  </si>
  <si>
    <t>370</t>
  </si>
  <si>
    <t>371+372+373</t>
  </si>
  <si>
    <t>3771</t>
  </si>
  <si>
    <t>3772+3773+3774+3775</t>
  </si>
  <si>
    <t>3776</t>
  </si>
  <si>
    <t>3777+3778+3779+37710</t>
  </si>
  <si>
    <t>402</t>
  </si>
  <si>
    <t>403+404</t>
  </si>
  <si>
    <t>4041</t>
  </si>
  <si>
    <t xml:space="preserve">4042+4043+4047+40410+40411 </t>
  </si>
  <si>
    <t>4043</t>
  </si>
  <si>
    <t>4044+4045+4046</t>
  </si>
  <si>
    <t>4047</t>
  </si>
  <si>
    <t>4048+4049</t>
  </si>
  <si>
    <t>40412</t>
  </si>
  <si>
    <t>40413+40417</t>
  </si>
  <si>
    <t>40413</t>
  </si>
  <si>
    <t>40414+40415+40416</t>
  </si>
  <si>
    <t>40417</t>
  </si>
  <si>
    <t>40418+40419</t>
  </si>
  <si>
    <t>405</t>
  </si>
  <si>
    <t>406+407+408+409+4091</t>
  </si>
  <si>
    <t>410+411+412+413+414+415+416+417+418</t>
  </si>
  <si>
    <t>426</t>
  </si>
  <si>
    <t>4261+4262+4263</t>
  </si>
  <si>
    <t>429</t>
  </si>
  <si>
    <t>430+431</t>
  </si>
  <si>
    <t>430</t>
  </si>
  <si>
    <t>4301+4302+4303</t>
  </si>
  <si>
    <t>431</t>
  </si>
  <si>
    <t>4311+4312+4313</t>
  </si>
  <si>
    <t>432</t>
  </si>
  <si>
    <t>433+434</t>
  </si>
  <si>
    <t>433</t>
  </si>
  <si>
    <t>4331+4332+4333</t>
  </si>
  <si>
    <t>434</t>
  </si>
  <si>
    <t>4341+4342+4343</t>
  </si>
  <si>
    <t>4344</t>
  </si>
  <si>
    <t>4345+43410</t>
  </si>
  <si>
    <t>4345</t>
  </si>
  <si>
    <t>4346+4347+4348+4349</t>
  </si>
  <si>
    <t>43410</t>
  </si>
  <si>
    <t>43411+43412+43413</t>
  </si>
  <si>
    <t>435</t>
  </si>
  <si>
    <t>436+437</t>
  </si>
  <si>
    <t>436</t>
  </si>
  <si>
    <t>4361+4362</t>
  </si>
  <si>
    <t>437</t>
  </si>
  <si>
    <t>4371+4372</t>
  </si>
  <si>
    <t>438</t>
  </si>
  <si>
    <t>439+440</t>
  </si>
  <si>
    <t>439</t>
  </si>
  <si>
    <t>4391+4392</t>
  </si>
  <si>
    <t>440</t>
  </si>
  <si>
    <t>4401+4402</t>
  </si>
  <si>
    <t>441</t>
  </si>
  <si>
    <t>442+443</t>
  </si>
  <si>
    <t>102+119+1345+157+1711+200+242+250+260+268+276+2805+289+297+3007+311</t>
  </si>
  <si>
    <t>366+376</t>
  </si>
  <si>
    <t>427</t>
  </si>
  <si>
    <t>106+117+123+1346+158+168+179+183+184+207+241+249+259+267+275+2804+288+296+302+310+366+3006-1711-311</t>
  </si>
  <si>
    <t>36</t>
  </si>
  <si>
    <t>25+29+30+31+32+33+34+35</t>
  </si>
  <si>
    <t>215</t>
  </si>
  <si>
    <t>202+204+206+209+211+213</t>
  </si>
  <si>
    <t>3772</t>
  </si>
  <si>
    <t>3773</t>
  </si>
  <si>
    <t>3774</t>
  </si>
  <si>
    <t>3775</t>
  </si>
  <si>
    <t>430+433+4345+436+439</t>
  </si>
  <si>
    <t>302+310</t>
  </si>
  <si>
    <t>430+433+4345</t>
  </si>
  <si>
    <t>304</t>
  </si>
  <si>
    <t>4301+4331+4346</t>
  </si>
  <si>
    <t>306</t>
  </si>
  <si>
    <t>4302+4332+4347</t>
  </si>
  <si>
    <t>308</t>
  </si>
  <si>
    <t>4303+4333+4348</t>
  </si>
  <si>
    <t>436+439</t>
  </si>
  <si>
    <t>313</t>
  </si>
  <si>
    <t>4361+4391</t>
  </si>
  <si>
    <t>314+315</t>
  </si>
  <si>
    <t>4362+4392</t>
  </si>
  <si>
    <t>Контроль граф.</t>
  </si>
  <si>
    <t>графа 2</t>
  </si>
  <si>
    <t>&gt;=</t>
  </si>
  <si>
    <t>графа 3</t>
  </si>
  <si>
    <t>графа 4</t>
  </si>
  <si>
    <t>графа 5</t>
  </si>
  <si>
    <t>графа 6</t>
  </si>
  <si>
    <t>графа 7</t>
  </si>
  <si>
    <t>графа 8</t>
  </si>
  <si>
    <t>графа 9</t>
  </si>
  <si>
    <t>графа 10</t>
  </si>
  <si>
    <t>графа 11</t>
  </si>
  <si>
    <t>графа 12</t>
  </si>
  <si>
    <t>графа 13</t>
  </si>
  <si>
    <t xml:space="preserve">Заступник начальника </t>
  </si>
  <si>
    <t>головного управління                                                             Олег ТРИБОЩУК</t>
  </si>
  <si>
    <t>Оксана Шепаткова</t>
  </si>
  <si>
    <t>(0332)281084</t>
  </si>
  <si>
    <t>01.01.2025</t>
  </si>
  <si>
    <t>Загальна сума призначених пенсій, тис.грн.</t>
  </si>
  <si>
    <t>Загальна сума призначених місячних пенсій разом з цільовою грошовою допомогою, щомісччною державною адресною допомогою до пенсії, надбавкою за особливі заслуги перед Україною, державною соціальною допомогою з урахуванням індексації та обмеження, тис.грн.</t>
  </si>
  <si>
    <t>з них:
за списком N1 (ст.13 пункт а) Закону України “Про пенсійне забезпечення"</t>
  </si>
  <si>
    <t xml:space="preserve">    у тому числі:
    жінки у віці до 55 років</t>
  </si>
  <si>
    <t xml:space="preserve">     з них:
інваліди війни (включаючи тих, що перейшли з пенсії за  інвалідністю) (41+42+43)</t>
  </si>
  <si>
    <t>у тому числі:
І  групи</t>
  </si>
  <si>
    <t xml:space="preserve">    із рядка 39:
    жінки у віці до 55 років</t>
  </si>
  <si>
    <t>Із рядка 110:
- одержують пенсію по інвалідності у мінімальному розмірі</t>
  </si>
  <si>
    <t>з них:
І  групи</t>
  </si>
  <si>
    <t xml:space="preserve">   з них:
працівники авіації (137+138+139)</t>
  </si>
  <si>
    <t xml:space="preserve">         з них:
1. Пенсіонери за інвалідністю із числа військовослужбовців (сума рядків 200+207) (197+198+199)</t>
  </si>
  <si>
    <t>у тому числі:
Пенсіонерів за віком</t>
  </si>
  <si>
    <t xml:space="preserve">    у тому числі:
1. За інвалідністю, всього (рядки 304+ 306+ 308)</t>
  </si>
  <si>
    <t>з них:
І  категорії</t>
  </si>
  <si>
    <t>у тому числі:
особи, прирівнені до учасників бойових дій</t>
  </si>
  <si>
    <t xml:space="preserve">   у тому числі:
        І групи</t>
  </si>
  <si>
    <t xml:space="preserve">   у тому числі:
особи, які мають особливі заслуги перед Батьківщиною</t>
  </si>
  <si>
    <t xml:space="preserve">   у тому числі:
Реабілітовані особи</t>
  </si>
  <si>
    <t xml:space="preserve">   у тому числі:
І група</t>
  </si>
  <si>
    <t xml:space="preserve">   із них:
1. Одержують пенсію згідно Закону України "Про загальнообов"язкове державне пенсійне страхування"</t>
  </si>
  <si>
    <t xml:space="preserve">   у тому числі:
– за віком</t>
  </si>
  <si>
    <t xml:space="preserve">   Довідково:</t>
  </si>
  <si>
    <t>Інваліди, всього (106+ 117+ 123+ 1346+ 158+ 168+ 179+ 183+ 184+ 207+ 241+ 249+ 259+ 267+ 275+ 288+ 2801+ 296+ 302+ 310+ 366+3006+4043)-1711-311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</si>
  <si>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(4301+4302+4303)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</si>
  <si>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(4331+4332+4333)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</si>
  <si>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(4346+4347+4348+4349)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</si>
  <si>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 (4361+4362)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</si>
  <si>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(рядки 4391+4392)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</si>
  <si>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</t>
  </si>
  <si>
    <t>Київський майдан,6, м. Луцьк, 43027</t>
  </si>
</sst>
</file>

<file path=xl/styles.xml><?xml version="1.0" encoding="utf-8"?>
<styleSheet xmlns="http://schemas.openxmlformats.org/spreadsheetml/2006/main">
  <numFmts count="1">
    <numFmt numFmtId="164" formatCode="0.00000"/>
  </numFmts>
  <fonts count="27"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22" applyNumberFormat="0" applyAlignment="0" applyProtection="0"/>
    <xf numFmtId="0" fontId="13" fillId="27" borderId="23" applyNumberFormat="0" applyAlignment="0" applyProtection="0"/>
    <xf numFmtId="0" fontId="14" fillId="27" borderId="22" applyNumberFormat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28" borderId="28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31" borderId="29" applyNumberFormat="0" applyFont="0" applyAlignment="0" applyProtection="0"/>
    <xf numFmtId="0" fontId="24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0" applyNumberFormat="0" applyBorder="0" applyAlignment="0" applyProtection="0"/>
  </cellStyleXfs>
  <cellXfs count="145">
    <xf numFmtId="0" fontId="0" fillId="0" borderId="0" xfId="0"/>
    <xf numFmtId="0" fontId="0" fillId="0" borderId="0" xfId="0" applyFont="1"/>
    <xf numFmtId="0" fontId="4" fillId="0" borderId="0" xfId="0" applyFont="1" applyAlignme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4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0" fillId="0" borderId="3" xfId="0" applyNumberFormat="1" applyFont="1" applyBorder="1" applyAlignment="1" applyProtection="1">
      <alignment horizontal="right" vertical="top" wrapText="1"/>
      <protection locked="0"/>
    </xf>
    <xf numFmtId="1" fontId="0" fillId="0" borderId="4" xfId="0" applyNumberFormat="1" applyFont="1" applyBorder="1" applyAlignment="1" applyProtection="1">
      <alignment horizontal="right" vertical="top" wrapText="1"/>
      <protection locked="0"/>
    </xf>
    <xf numFmtId="0" fontId="0" fillId="0" borderId="2" xfId="0" applyFont="1" applyBorder="1" applyAlignment="1" applyProtection="1">
      <alignment horizontal="center" wrapText="1"/>
      <protection locked="0"/>
    </xf>
    <xf numFmtId="1" fontId="0" fillId="0" borderId="4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1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left" vertical="top" wrapText="1"/>
    </xf>
    <xf numFmtId="1" fontId="3" fillId="0" borderId="5" xfId="0" applyNumberFormat="1" applyFont="1" applyBorder="1" applyAlignment="1">
      <alignment horizontal="left" vertical="top" wrapText="1"/>
    </xf>
    <xf numFmtId="1" fontId="3" fillId="0" borderId="5" xfId="0" applyNumberFormat="1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1" fontId="3" fillId="0" borderId="5" xfId="0" applyNumberFormat="1" applyFont="1" applyBorder="1"/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/>
    <xf numFmtId="0" fontId="3" fillId="0" borderId="8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0" xfId="0" applyFont="1" applyFill="1"/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/>
    <xf numFmtId="0" fontId="5" fillId="0" borderId="5" xfId="0" applyFont="1" applyFill="1" applyBorder="1" applyAlignment="1">
      <alignment horizontal="left" wrapText="1" indent="1"/>
    </xf>
    <xf numFmtId="0" fontId="3" fillId="0" borderId="5" xfId="0" applyFont="1" applyFill="1" applyBorder="1" applyAlignment="1">
      <alignment horizontal="left" wrapText="1" indent="1"/>
    </xf>
    <xf numFmtId="0" fontId="3" fillId="0" borderId="8" xfId="0" applyFont="1" applyBorder="1"/>
    <xf numFmtId="0" fontId="5" fillId="0" borderId="5" xfId="0" applyFont="1" applyBorder="1" applyAlignment="1">
      <alignment horizontal="left" wrapText="1" inden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wrapText="1" indent="1"/>
    </xf>
    <xf numFmtId="0" fontId="3" fillId="0" borderId="7" xfId="0" applyFont="1" applyFill="1" applyBorder="1"/>
    <xf numFmtId="0" fontId="3" fillId="0" borderId="6" xfId="0" applyFont="1" applyBorder="1"/>
    <xf numFmtId="0" fontId="3" fillId="33" borderId="5" xfId="0" applyFont="1" applyFill="1" applyBorder="1" applyAlignment="1">
      <alignment horizontal="justify" vertical="top" wrapText="1"/>
    </xf>
    <xf numFmtId="0" fontId="3" fillId="33" borderId="5" xfId="0" applyFont="1" applyFill="1" applyBorder="1" applyAlignment="1">
      <alignment vertical="top" wrapText="1"/>
    </xf>
    <xf numFmtId="0" fontId="5" fillId="0" borderId="5" xfId="0" applyFont="1" applyBorder="1" applyAlignment="1">
      <alignment horizontal="left" wrapText="1" indent="2"/>
    </xf>
    <xf numFmtId="0" fontId="3" fillId="0" borderId="5" xfId="0" applyFont="1" applyBorder="1" applyAlignment="1">
      <alignment horizontal="left" wrapText="1" indent="2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 indent="1"/>
    </xf>
    <xf numFmtId="0" fontId="3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 indent="2"/>
    </xf>
    <xf numFmtId="0" fontId="5" fillId="0" borderId="6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 applyAlignment="1">
      <alignment wrapText="1"/>
    </xf>
    <xf numFmtId="0" fontId="5" fillId="0" borderId="6" xfId="0" applyFont="1" applyBorder="1" applyAlignment="1">
      <alignment horizontal="left" wrapText="1" indent="1"/>
    </xf>
    <xf numFmtId="4" fontId="3" fillId="0" borderId="0" xfId="0" applyNumberFormat="1" applyFont="1" applyAlignment="1"/>
    <xf numFmtId="0" fontId="0" fillId="0" borderId="0" xfId="0" applyFill="1"/>
    <xf numFmtId="0" fontId="6" fillId="0" borderId="0" xfId="0" applyFont="1" applyAlignment="1">
      <alignment horizontal="left" vertical="center"/>
    </xf>
    <xf numFmtId="1" fontId="3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5"/>
    </xf>
    <xf numFmtId="2" fontId="3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/>
    <xf numFmtId="164" fontId="3" fillId="0" borderId="0" xfId="0" applyNumberFormat="1" applyFont="1" applyAlignment="1">
      <alignment horizontal="left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/>
    </xf>
    <xf numFmtId="164" fontId="3" fillId="0" borderId="0" xfId="0" applyNumberFormat="1" applyFont="1"/>
    <xf numFmtId="2" fontId="3" fillId="0" borderId="5" xfId="0" applyNumberFormat="1" applyFont="1" applyBorder="1"/>
    <xf numFmtId="164" fontId="3" fillId="0" borderId="0" xfId="0" applyNumberFormat="1" applyFont="1" applyFill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 indent="1"/>
    </xf>
    <xf numFmtId="0" fontId="0" fillId="0" borderId="17" xfId="0" applyFont="1" applyBorder="1" applyAlignment="1">
      <alignment horizontal="left" vertical="top" wrapText="1" indent="1"/>
    </xf>
    <xf numFmtId="0" fontId="0" fillId="0" borderId="4" xfId="0" applyFont="1" applyBorder="1" applyAlignment="1">
      <alignment horizontal="left" vertical="top" wrapText="1" indent="1"/>
    </xf>
    <xf numFmtId="0" fontId="0" fillId="0" borderId="14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0" borderId="12" xfId="0" applyFont="1" applyBorder="1" applyProtection="1">
      <protection locked="0"/>
    </xf>
    <xf numFmtId="0" fontId="0" fillId="0" borderId="18" xfId="0" applyFont="1" applyBorder="1" applyAlignment="1" applyProtection="1">
      <alignment vertical="top" wrapText="1"/>
      <protection locked="0"/>
    </xf>
    <xf numFmtId="0" fontId="0" fillId="0" borderId="19" xfId="0" applyFont="1" applyBorder="1" applyAlignment="1" applyProtection="1">
      <alignment vertical="top" wrapText="1"/>
      <protection locked="0"/>
    </xf>
    <xf numFmtId="0" fontId="0" fillId="0" borderId="20" xfId="0" applyFont="1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3" xfId="0" applyFont="1" applyBorder="1" applyAlignment="1" applyProtection="1">
      <alignment horizontal="center" vertical="top" wrapText="1"/>
      <protection locked="0"/>
    </xf>
    <xf numFmtId="0" fontId="0" fillId="0" borderId="18" xfId="0" applyFont="1" applyBorder="1" applyAlignment="1" applyProtection="1">
      <alignment horizontal="center" vertical="top" wrapText="1"/>
      <protection locked="0"/>
    </xf>
    <xf numFmtId="0" fontId="0" fillId="0" borderId="19" xfId="0" applyFont="1" applyBorder="1" applyAlignment="1" applyProtection="1">
      <alignment horizontal="center" vertical="top" wrapText="1"/>
      <protection locked="0"/>
    </xf>
    <xf numFmtId="0" fontId="0" fillId="0" borderId="20" xfId="0" applyFont="1" applyBorder="1" applyAlignment="1" applyProtection="1">
      <alignment horizontal="center" vertical="top" wrapText="1"/>
      <protection locked="0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21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21" xfId="0" applyNumberFormat="1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center" vertical="top" wrapText="1"/>
    </xf>
    <xf numFmtId="1" fontId="3" fillId="0" borderId="8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2" fontId="3" fillId="0" borderId="21" xfId="0" applyNumberFormat="1" applyFont="1" applyBorder="1" applyAlignment="1">
      <alignment wrapText="1"/>
    </xf>
    <xf numFmtId="2" fontId="3" fillId="0" borderId="7" xfId="0" applyNumberFormat="1" applyFont="1" applyBorder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tabSelected="1" workbookViewId="0">
      <selection activeCell="K27" sqref="K27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80" t="s">
        <v>0</v>
      </c>
      <c r="B1" s="80"/>
      <c r="C1" s="80"/>
      <c r="D1" s="80"/>
      <c r="E1" s="80"/>
      <c r="F1" s="80"/>
      <c r="G1" s="80"/>
    </row>
    <row r="2" spans="1:9">
      <c r="A2" s="1"/>
    </row>
    <row r="3" spans="1:9" ht="35.25" customHeight="1">
      <c r="A3" s="81" t="s">
        <v>1</v>
      </c>
      <c r="B3" s="81"/>
      <c r="C3" s="81"/>
      <c r="D3" s="81"/>
      <c r="E3" s="81"/>
      <c r="F3" s="81"/>
      <c r="G3" s="81"/>
    </row>
    <row r="4" spans="1:9" ht="15.75" customHeight="1">
      <c r="B4" s="2"/>
      <c r="C4" s="3" t="s">
        <v>2</v>
      </c>
      <c r="D4" s="82" t="s">
        <v>658</v>
      </c>
      <c r="E4" s="82"/>
    </row>
    <row r="5" spans="1:9" ht="16.5" customHeight="1" thickBot="1">
      <c r="A5" s="4"/>
    </row>
    <row r="6" spans="1:9" ht="14.25" customHeight="1" thickBot="1">
      <c r="A6" s="83" t="s">
        <v>3</v>
      </c>
      <c r="B6" s="84"/>
      <c r="C6" s="84"/>
      <c r="D6" s="84"/>
      <c r="E6" s="85"/>
      <c r="F6" s="5" t="s">
        <v>4</v>
      </c>
      <c r="G6" s="86" t="s">
        <v>5</v>
      </c>
      <c r="H6" s="87"/>
      <c r="I6" s="87"/>
    </row>
    <row r="7" spans="1:9" ht="2.25" hidden="1" customHeight="1"/>
    <row r="8" spans="1:9" ht="34.5" customHeight="1">
      <c r="A8" s="88" t="s">
        <v>6</v>
      </c>
      <c r="B8" s="89"/>
      <c r="C8" s="89"/>
      <c r="D8" s="89"/>
      <c r="E8" s="90"/>
      <c r="F8" s="6"/>
      <c r="G8" s="91" t="s">
        <v>7</v>
      </c>
      <c r="H8" s="92"/>
      <c r="I8" s="92"/>
    </row>
    <row r="9" spans="1:9" ht="25.5" customHeight="1">
      <c r="A9" s="93" t="s">
        <v>8</v>
      </c>
      <c r="B9" s="94"/>
      <c r="C9" s="94"/>
      <c r="D9" s="94"/>
      <c r="E9" s="95"/>
      <c r="F9" s="7" t="s">
        <v>9</v>
      </c>
      <c r="G9" s="91"/>
      <c r="H9" s="92"/>
      <c r="I9" s="92"/>
    </row>
    <row r="10" spans="1:9" ht="12" customHeight="1" thickBot="1">
      <c r="A10" s="96" t="s">
        <v>10</v>
      </c>
      <c r="B10" s="97"/>
      <c r="C10" s="97"/>
      <c r="D10" s="97"/>
      <c r="E10" s="98"/>
      <c r="F10" s="8" t="s">
        <v>11</v>
      </c>
      <c r="G10" s="91"/>
      <c r="H10" s="92"/>
      <c r="I10" s="92"/>
    </row>
    <row r="11" spans="1:9" ht="29.25" customHeight="1">
      <c r="A11" s="88" t="s">
        <v>12</v>
      </c>
      <c r="B11" s="89"/>
      <c r="C11" s="89"/>
      <c r="D11" s="89"/>
      <c r="E11" s="90"/>
      <c r="F11" s="9"/>
      <c r="G11" s="91"/>
      <c r="H11" s="92"/>
      <c r="I11" s="92"/>
    </row>
    <row r="12" spans="1:9" ht="13.5" customHeight="1">
      <c r="A12" s="99" t="s">
        <v>13</v>
      </c>
      <c r="B12" s="100"/>
      <c r="C12" s="100"/>
      <c r="D12" s="100"/>
      <c r="E12" s="101"/>
      <c r="F12" s="7" t="s">
        <v>11</v>
      </c>
      <c r="G12" s="10"/>
    </row>
    <row r="13" spans="1:9" ht="51.75" customHeight="1" thickBot="1">
      <c r="A13" s="102" t="s">
        <v>14</v>
      </c>
      <c r="B13" s="103"/>
      <c r="C13" s="103"/>
      <c r="D13" s="103"/>
      <c r="E13" s="104"/>
      <c r="F13" s="7" t="s">
        <v>11</v>
      </c>
      <c r="G13" s="10"/>
      <c r="H13" s="11" t="s">
        <v>15</v>
      </c>
      <c r="I13" s="11" t="s">
        <v>16</v>
      </c>
    </row>
    <row r="14" spans="1:9" ht="25.5" customHeight="1">
      <c r="A14" s="88" t="s">
        <v>17</v>
      </c>
      <c r="B14" s="89"/>
      <c r="C14" s="89"/>
      <c r="D14" s="89"/>
      <c r="E14" s="90"/>
      <c r="F14" s="9"/>
      <c r="G14" s="10"/>
    </row>
    <row r="15" spans="1:9" ht="12.75" customHeight="1" thickBot="1">
      <c r="A15" s="102" t="s">
        <v>18</v>
      </c>
      <c r="B15" s="103"/>
      <c r="C15" s="103"/>
      <c r="D15" s="103"/>
      <c r="E15" s="104"/>
      <c r="F15" s="8" t="s">
        <v>19</v>
      </c>
      <c r="G15" s="10"/>
    </row>
    <row r="16" spans="1:9" ht="13.5" customHeight="1" thickBot="1">
      <c r="A16" s="1"/>
    </row>
    <row r="17" spans="1:9" s="12" customFormat="1" ht="13.5" customHeight="1" thickBot="1">
      <c r="A17" s="105" t="s">
        <v>20</v>
      </c>
      <c r="B17" s="106"/>
      <c r="C17" s="106"/>
      <c r="D17" s="106"/>
      <c r="E17" s="106"/>
      <c r="F17" s="106"/>
      <c r="G17" s="106"/>
      <c r="H17" s="106"/>
      <c r="I17" s="107"/>
    </row>
    <row r="18" spans="1:9" s="12" customFormat="1" ht="14.25" customHeight="1" thickBot="1">
      <c r="A18" s="108" t="s">
        <v>21</v>
      </c>
      <c r="B18" s="109"/>
      <c r="C18" s="109"/>
      <c r="D18" s="109"/>
      <c r="E18" s="109"/>
      <c r="F18" s="109"/>
      <c r="G18" s="109"/>
      <c r="H18" s="109"/>
      <c r="I18" s="110"/>
    </row>
    <row r="19" spans="1:9" s="12" customFormat="1" ht="13.5" customHeight="1" thickBot="1">
      <c r="A19" s="112"/>
      <c r="B19" s="113"/>
      <c r="C19" s="113"/>
      <c r="D19" s="113"/>
      <c r="E19" s="113"/>
      <c r="F19" s="113"/>
      <c r="G19" s="113"/>
      <c r="H19" s="113"/>
      <c r="I19" s="114"/>
    </row>
    <row r="20" spans="1:9" s="12" customFormat="1" ht="13.5" customHeight="1" thickBot="1">
      <c r="A20" s="105" t="s">
        <v>22</v>
      </c>
      <c r="B20" s="106"/>
      <c r="C20" s="106"/>
      <c r="D20" s="106"/>
      <c r="E20" s="106"/>
      <c r="F20" s="106"/>
      <c r="G20" s="106"/>
      <c r="H20" s="106"/>
      <c r="I20" s="107"/>
    </row>
    <row r="21" spans="1:9" s="12" customFormat="1" ht="13.5" customHeight="1" thickBot="1">
      <c r="A21" s="115" t="s">
        <v>688</v>
      </c>
      <c r="B21" s="113"/>
      <c r="C21" s="113"/>
      <c r="D21" s="113"/>
      <c r="E21" s="113"/>
      <c r="F21" s="113"/>
      <c r="G21" s="113"/>
      <c r="H21" s="113"/>
      <c r="I21" s="114"/>
    </row>
    <row r="22" spans="1:9" s="12" customFormat="1" ht="13.5" customHeight="1" thickBot="1">
      <c r="A22" s="112"/>
      <c r="B22" s="113"/>
      <c r="C22" s="113"/>
      <c r="D22" s="113"/>
      <c r="E22" s="113"/>
      <c r="F22" s="113"/>
      <c r="G22" s="113"/>
      <c r="H22" s="113"/>
      <c r="I22" s="114"/>
    </row>
    <row r="23" spans="1:9" s="12" customFormat="1" ht="13.5" customHeight="1" thickBot="1">
      <c r="A23" s="116" t="s">
        <v>23</v>
      </c>
      <c r="B23" s="118" t="s">
        <v>24</v>
      </c>
      <c r="C23" s="119"/>
      <c r="D23" s="119"/>
      <c r="E23" s="119"/>
      <c r="F23" s="119"/>
      <c r="G23" s="119"/>
      <c r="H23" s="119"/>
      <c r="I23" s="120"/>
    </row>
    <row r="24" spans="1:9" s="12" customFormat="1" ht="67.5" customHeight="1" thickBot="1">
      <c r="A24" s="117"/>
      <c r="B24" s="13" t="s">
        <v>25</v>
      </c>
      <c r="C24" s="13" t="s">
        <v>26</v>
      </c>
      <c r="D24" s="13" t="s">
        <v>27</v>
      </c>
      <c r="E24" s="13" t="s">
        <v>28</v>
      </c>
      <c r="F24" s="13" t="s">
        <v>29</v>
      </c>
      <c r="G24" s="13" t="s">
        <v>30</v>
      </c>
      <c r="H24" s="13"/>
      <c r="I24" s="13" t="s">
        <v>31</v>
      </c>
    </row>
    <row r="25" spans="1:9" s="14" customFormat="1" ht="13.5" customHeight="1" thickBot="1">
      <c r="A25" s="15">
        <v>1</v>
      </c>
      <c r="B25" s="16">
        <v>2</v>
      </c>
      <c r="C25" s="16">
        <v>3</v>
      </c>
      <c r="D25" s="17">
        <v>4</v>
      </c>
      <c r="E25" s="16">
        <v>5</v>
      </c>
      <c r="F25" s="16">
        <v>6</v>
      </c>
      <c r="G25" s="16">
        <v>7</v>
      </c>
      <c r="H25" s="16">
        <v>8</v>
      </c>
      <c r="I25" s="18">
        <v>9</v>
      </c>
    </row>
    <row r="26" spans="1:9" s="12" customFormat="1">
      <c r="A26" s="111" t="s">
        <v>32</v>
      </c>
      <c r="B26" s="111"/>
      <c r="C26" s="111"/>
      <c r="D26" s="111"/>
      <c r="E26" s="111"/>
      <c r="F26" s="111"/>
    </row>
    <row r="27" spans="1:9" s="12" customFormat="1"/>
  </sheetData>
  <mergeCells count="23">
    <mergeCell ref="A18:I18"/>
    <mergeCell ref="A26:F26"/>
    <mergeCell ref="A19:I19"/>
    <mergeCell ref="A20:I20"/>
    <mergeCell ref="A21:I21"/>
    <mergeCell ref="A22:I22"/>
    <mergeCell ref="A23:A24"/>
    <mergeCell ref="B23:I23"/>
    <mergeCell ref="A12:E12"/>
    <mergeCell ref="A13:E13"/>
    <mergeCell ref="A14:E14"/>
    <mergeCell ref="A15:E15"/>
    <mergeCell ref="A17:I17"/>
    <mergeCell ref="A8:E8"/>
    <mergeCell ref="G8:I11"/>
    <mergeCell ref="A9:E9"/>
    <mergeCell ref="A10:E10"/>
    <mergeCell ref="A11:E11"/>
    <mergeCell ref="A1:G1"/>
    <mergeCell ref="A3:G3"/>
    <mergeCell ref="D4:E4"/>
    <mergeCell ref="A6:E6"/>
    <mergeCell ref="G6:I6"/>
  </mergeCells>
  <pageMargins left="0.59055118110236227" right="0.39370078740157483" top="0.39370078740157483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589"/>
  <sheetViews>
    <sheetView topLeftCell="A4" zoomScale="80" zoomScaleNormal="80" workbookViewId="0">
      <selection activeCell="G595" sqref="G595"/>
    </sheetView>
  </sheetViews>
  <sheetFormatPr defaultColWidth="17.33203125" defaultRowHeight="11.25" customHeight="1"/>
  <cols>
    <col min="1" max="1" width="38.33203125" style="20" customWidth="1"/>
    <col min="2" max="2" width="6.33203125" style="19" customWidth="1"/>
    <col min="3" max="3" width="10.5" style="21" customWidth="1"/>
    <col min="4" max="4" width="12.6640625" style="22" customWidth="1"/>
    <col min="5" max="5" width="13.1640625" style="22" customWidth="1"/>
    <col min="6" max="6" width="13" style="22" customWidth="1"/>
    <col min="7" max="7" width="14" style="22" customWidth="1"/>
    <col min="8" max="8" width="13.6640625" style="22" customWidth="1"/>
    <col min="9" max="9" width="13" style="22" customWidth="1"/>
    <col min="10" max="10" width="12.83203125" style="22" customWidth="1"/>
    <col min="11" max="11" width="13.5" style="22" customWidth="1"/>
    <col min="12" max="12" width="11" style="22" customWidth="1"/>
    <col min="13" max="15" width="11.6640625" style="22" customWidth="1"/>
    <col min="16" max="16384" width="17.33203125" style="19"/>
  </cols>
  <sheetData>
    <row r="2" spans="1:32" s="23" customFormat="1" ht="12.75" customHeight="1">
      <c r="A2" s="133"/>
      <c r="B2" s="133" t="s">
        <v>33</v>
      </c>
      <c r="C2" s="24"/>
      <c r="D2" s="136" t="s">
        <v>659</v>
      </c>
      <c r="E2" s="137"/>
      <c r="F2" s="137"/>
      <c r="G2" s="137"/>
      <c r="H2" s="137"/>
      <c r="I2" s="138"/>
      <c r="J2" s="123" t="s">
        <v>34</v>
      </c>
      <c r="K2" s="124"/>
      <c r="L2" s="124"/>
      <c r="M2" s="124"/>
      <c r="N2" s="124"/>
      <c r="O2" s="125"/>
      <c r="P2" s="128" t="s">
        <v>35</v>
      </c>
      <c r="Q2" s="129"/>
      <c r="R2" s="130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2" s="23" customFormat="1" ht="32.25" customHeight="1">
      <c r="A3" s="134"/>
      <c r="B3" s="134"/>
      <c r="C3" s="139" t="s">
        <v>36</v>
      </c>
      <c r="D3" s="123" t="s">
        <v>37</v>
      </c>
      <c r="E3" s="125"/>
      <c r="F3" s="121" t="s">
        <v>38</v>
      </c>
      <c r="G3" s="121" t="s">
        <v>39</v>
      </c>
      <c r="H3" s="121" t="s">
        <v>40</v>
      </c>
      <c r="I3" s="121" t="s">
        <v>41</v>
      </c>
      <c r="J3" s="123" t="s">
        <v>37</v>
      </c>
      <c r="K3" s="125"/>
      <c r="L3" s="121" t="s">
        <v>38</v>
      </c>
      <c r="M3" s="121" t="s">
        <v>39</v>
      </c>
      <c r="N3" s="121" t="s">
        <v>40</v>
      </c>
      <c r="O3" s="121" t="s">
        <v>41</v>
      </c>
      <c r="P3" s="126" t="s">
        <v>42</v>
      </c>
      <c r="Q3" s="121" t="s">
        <v>660</v>
      </c>
      <c r="R3" s="121" t="s">
        <v>43</v>
      </c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2" s="23" customFormat="1" ht="183" customHeight="1">
      <c r="A4" s="135"/>
      <c r="B4" s="135"/>
      <c r="C4" s="140"/>
      <c r="D4" s="75" t="s">
        <v>44</v>
      </c>
      <c r="E4" s="75" t="s">
        <v>45</v>
      </c>
      <c r="F4" s="122"/>
      <c r="G4" s="122"/>
      <c r="H4" s="122"/>
      <c r="I4" s="122"/>
      <c r="J4" s="75" t="s">
        <v>44</v>
      </c>
      <c r="K4" s="75" t="s">
        <v>45</v>
      </c>
      <c r="L4" s="122"/>
      <c r="M4" s="122"/>
      <c r="N4" s="122"/>
      <c r="O4" s="122"/>
      <c r="P4" s="127"/>
      <c r="Q4" s="122"/>
      <c r="R4" s="122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1:32" s="21" customFormat="1" ht="11.25" customHeight="1">
      <c r="A5" s="25" t="s">
        <v>46</v>
      </c>
      <c r="B5" s="26" t="s">
        <v>47</v>
      </c>
      <c r="C5" s="26">
        <v>1</v>
      </c>
      <c r="D5" s="76">
        <v>2</v>
      </c>
      <c r="E5" s="76">
        <v>3</v>
      </c>
      <c r="F5" s="76">
        <v>4</v>
      </c>
      <c r="G5" s="76">
        <v>5</v>
      </c>
      <c r="H5" s="76">
        <v>6</v>
      </c>
      <c r="I5" s="76">
        <v>7</v>
      </c>
      <c r="J5" s="76">
        <v>8</v>
      </c>
      <c r="K5" s="76">
        <v>9</v>
      </c>
      <c r="L5" s="76">
        <v>10</v>
      </c>
      <c r="M5" s="76">
        <v>11</v>
      </c>
      <c r="N5" s="76">
        <v>12</v>
      </c>
      <c r="O5" s="76">
        <v>13</v>
      </c>
      <c r="P5" s="26">
        <v>14</v>
      </c>
      <c r="Q5" s="76">
        <v>15</v>
      </c>
      <c r="R5" s="76">
        <v>16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</row>
    <row r="6" spans="1:32" ht="46.5" customHeight="1">
      <c r="A6" s="27" t="s">
        <v>48</v>
      </c>
      <c r="B6" s="28">
        <v>1</v>
      </c>
      <c r="C6" s="29">
        <v>240958</v>
      </c>
      <c r="D6" s="78">
        <v>927728.7</v>
      </c>
      <c r="E6" s="78">
        <v>745469.9</v>
      </c>
      <c r="F6" s="78">
        <v>1004082.8</v>
      </c>
      <c r="G6" s="78">
        <v>1010957.4</v>
      </c>
      <c r="H6" s="78">
        <v>1027580.7</v>
      </c>
      <c r="I6" s="78">
        <v>1096377.7</v>
      </c>
      <c r="J6" s="78">
        <v>3850.17</v>
      </c>
      <c r="K6" s="78">
        <v>3093.78</v>
      </c>
      <c r="L6" s="78">
        <v>4167.04</v>
      </c>
      <c r="M6" s="78">
        <v>4195.58</v>
      </c>
      <c r="N6" s="78">
        <v>4264.5600000000004</v>
      </c>
      <c r="O6" s="78">
        <v>4550.08</v>
      </c>
      <c r="P6" s="29">
        <v>9478</v>
      </c>
      <c r="Q6" s="78">
        <v>43542.7</v>
      </c>
      <c r="R6" s="78">
        <v>4594.09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21"/>
    </row>
    <row r="7" spans="1:32" ht="11.25" customHeight="1">
      <c r="A7" s="27" t="s">
        <v>49</v>
      </c>
      <c r="B7" s="28">
        <v>2</v>
      </c>
      <c r="C7" s="29">
        <v>149237</v>
      </c>
      <c r="D7" s="78">
        <v>554890.69999999995</v>
      </c>
      <c r="E7" s="78">
        <v>417874.1</v>
      </c>
      <c r="F7" s="78">
        <v>596666.30000000005</v>
      </c>
      <c r="G7" s="78">
        <v>597483.19999999995</v>
      </c>
      <c r="H7" s="78">
        <v>600416.1</v>
      </c>
      <c r="I7" s="78">
        <v>648059.30000000005</v>
      </c>
      <c r="J7" s="78">
        <v>3718.18</v>
      </c>
      <c r="K7" s="78">
        <v>2800.07</v>
      </c>
      <c r="L7" s="78">
        <v>3998.11</v>
      </c>
      <c r="M7" s="78">
        <v>4003.59</v>
      </c>
      <c r="N7" s="78">
        <v>4023.24</v>
      </c>
      <c r="O7" s="78">
        <v>4342.4799999999996</v>
      </c>
      <c r="P7" s="29">
        <v>5042</v>
      </c>
      <c r="Q7" s="78">
        <v>22064.799999999999</v>
      </c>
      <c r="R7" s="78">
        <v>4376.2</v>
      </c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</row>
    <row r="8" spans="1:32" ht="11.25" customHeight="1">
      <c r="A8" s="27" t="s">
        <v>50</v>
      </c>
      <c r="B8" s="28">
        <v>3</v>
      </c>
      <c r="C8" s="29">
        <v>34941</v>
      </c>
      <c r="D8" s="78">
        <v>106698.5</v>
      </c>
      <c r="E8" s="78">
        <v>83687.100000000006</v>
      </c>
      <c r="F8" s="78">
        <v>125416.4</v>
      </c>
      <c r="G8" s="78">
        <v>125848.4</v>
      </c>
      <c r="H8" s="78">
        <v>126347.8</v>
      </c>
      <c r="I8" s="78">
        <v>139118.1</v>
      </c>
      <c r="J8" s="78">
        <v>3053.68</v>
      </c>
      <c r="K8" s="78">
        <v>2395.1</v>
      </c>
      <c r="L8" s="78">
        <v>3589.38</v>
      </c>
      <c r="M8" s="78">
        <v>3601.74</v>
      </c>
      <c r="N8" s="78">
        <v>3616.03</v>
      </c>
      <c r="O8" s="78">
        <v>3981.51</v>
      </c>
      <c r="P8" s="29">
        <v>1097</v>
      </c>
      <c r="Q8" s="78">
        <v>4235</v>
      </c>
      <c r="R8" s="78">
        <v>3860.53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</row>
    <row r="9" spans="1:32" ht="44.25" customHeight="1">
      <c r="A9" s="27" t="s">
        <v>51</v>
      </c>
      <c r="B9" s="28">
        <v>4</v>
      </c>
      <c r="C9" s="29">
        <v>133485</v>
      </c>
      <c r="D9" s="78">
        <v>458918.2</v>
      </c>
      <c r="E9" s="78">
        <v>345953.5</v>
      </c>
      <c r="F9" s="78">
        <v>513245.4</v>
      </c>
      <c r="G9" s="78">
        <v>517354.1</v>
      </c>
      <c r="H9" s="78">
        <v>523278.4</v>
      </c>
      <c r="I9" s="78">
        <v>566181.30000000005</v>
      </c>
      <c r="J9" s="78">
        <v>3437.98</v>
      </c>
      <c r="K9" s="78">
        <v>2591.6999999999998</v>
      </c>
      <c r="L9" s="78">
        <v>3844.97</v>
      </c>
      <c r="M9" s="78">
        <v>3875.75</v>
      </c>
      <c r="N9" s="78">
        <v>3920.13</v>
      </c>
      <c r="O9" s="78">
        <v>4241.54</v>
      </c>
      <c r="P9" s="29">
        <v>4896</v>
      </c>
      <c r="Q9" s="78">
        <v>21862.7</v>
      </c>
      <c r="R9" s="78">
        <v>4465.4399999999996</v>
      </c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</row>
    <row r="10" spans="1:32" ht="13.5" customHeight="1">
      <c r="A10" s="131" t="s">
        <v>52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Q10" s="70"/>
      <c r="R10" s="70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</row>
    <row r="11" spans="1:32" ht="22.5" customHeight="1">
      <c r="A11" s="27" t="s">
        <v>53</v>
      </c>
      <c r="B11" s="28">
        <v>5</v>
      </c>
      <c r="C11" s="29">
        <v>232873</v>
      </c>
      <c r="D11" s="78">
        <v>859737.2</v>
      </c>
      <c r="E11" s="78">
        <v>683306.8</v>
      </c>
      <c r="F11" s="78">
        <v>930378.4</v>
      </c>
      <c r="G11" s="78">
        <v>935407.8</v>
      </c>
      <c r="H11" s="78">
        <v>952025.9</v>
      </c>
      <c r="I11" s="78">
        <v>1021541.6</v>
      </c>
      <c r="J11" s="78">
        <v>3691.87</v>
      </c>
      <c r="K11" s="78">
        <v>2934.25</v>
      </c>
      <c r="L11" s="78">
        <v>3995.22</v>
      </c>
      <c r="M11" s="78">
        <v>4016.81</v>
      </c>
      <c r="N11" s="78">
        <v>4088.18</v>
      </c>
      <c r="O11" s="78">
        <v>4386.6899999999996</v>
      </c>
      <c r="P11" s="29">
        <v>9349</v>
      </c>
      <c r="Q11" s="78">
        <v>42105.3</v>
      </c>
      <c r="R11" s="78">
        <v>4503.7299999999996</v>
      </c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</row>
    <row r="12" spans="1:32" ht="37.5" customHeight="1">
      <c r="A12" s="27" t="s">
        <v>54</v>
      </c>
      <c r="B12" s="28">
        <v>6</v>
      </c>
      <c r="C12" s="29">
        <v>172682</v>
      </c>
      <c r="D12" s="78">
        <v>712272</v>
      </c>
      <c r="E12" s="78">
        <v>566123.4</v>
      </c>
      <c r="F12" s="78">
        <v>748195.8</v>
      </c>
      <c r="G12" s="78">
        <v>750444.9</v>
      </c>
      <c r="H12" s="78">
        <v>762967.6</v>
      </c>
      <c r="I12" s="78">
        <v>811585.1</v>
      </c>
      <c r="J12" s="78">
        <v>4124.76</v>
      </c>
      <c r="K12" s="78">
        <v>3278.42</v>
      </c>
      <c r="L12" s="78">
        <v>4332.8</v>
      </c>
      <c r="M12" s="78">
        <v>4345.82</v>
      </c>
      <c r="N12" s="78">
        <v>4418.34</v>
      </c>
      <c r="O12" s="78">
        <v>4699.88</v>
      </c>
      <c r="P12" s="29">
        <v>5735</v>
      </c>
      <c r="Q12" s="78">
        <v>28337.3</v>
      </c>
      <c r="R12" s="78">
        <v>4941.12</v>
      </c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  <row r="13" spans="1:32" ht="21.75" customHeight="1">
      <c r="A13" s="27" t="s">
        <v>55</v>
      </c>
      <c r="B13" s="28">
        <v>7</v>
      </c>
      <c r="C13" s="29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29">
        <v>0</v>
      </c>
      <c r="Q13" s="78">
        <v>0</v>
      </c>
      <c r="R13" s="78">
        <v>0</v>
      </c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2" ht="11.25" customHeight="1">
      <c r="A14" s="27" t="s">
        <v>56</v>
      </c>
      <c r="B14" s="28">
        <v>8</v>
      </c>
      <c r="C14" s="29">
        <v>2446</v>
      </c>
      <c r="D14" s="78">
        <v>3805.4</v>
      </c>
      <c r="E14" s="78">
        <v>3484.6</v>
      </c>
      <c r="F14" s="78">
        <v>5566.3</v>
      </c>
      <c r="G14" s="78">
        <v>5566.3</v>
      </c>
      <c r="H14" s="78">
        <v>5566.3</v>
      </c>
      <c r="I14" s="78">
        <v>5775</v>
      </c>
      <c r="J14" s="78">
        <v>1555.76</v>
      </c>
      <c r="K14" s="78">
        <v>1424.61</v>
      </c>
      <c r="L14" s="78">
        <v>2275.67</v>
      </c>
      <c r="M14" s="78">
        <v>2275.67</v>
      </c>
      <c r="N14" s="78">
        <v>2275.67</v>
      </c>
      <c r="O14" s="78">
        <v>2361</v>
      </c>
      <c r="P14" s="29">
        <v>281</v>
      </c>
      <c r="Q14" s="78">
        <v>663.4</v>
      </c>
      <c r="R14" s="78">
        <v>2360.85</v>
      </c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</row>
    <row r="15" spans="1:32" ht="22.5" customHeight="1">
      <c r="A15" s="27" t="s">
        <v>57</v>
      </c>
      <c r="B15" s="28">
        <v>9</v>
      </c>
      <c r="C15" s="29">
        <v>115139</v>
      </c>
      <c r="D15" s="78">
        <v>354949</v>
      </c>
      <c r="E15" s="78">
        <v>252000</v>
      </c>
      <c r="F15" s="78">
        <v>372440</v>
      </c>
      <c r="G15" s="78">
        <v>372440</v>
      </c>
      <c r="H15" s="78">
        <v>372440</v>
      </c>
      <c r="I15" s="78">
        <v>409883</v>
      </c>
      <c r="J15" s="78">
        <v>3082.79</v>
      </c>
      <c r="K15" s="78">
        <v>2188.66</v>
      </c>
      <c r="L15" s="78">
        <v>3234.7</v>
      </c>
      <c r="M15" s="78">
        <v>3234.7</v>
      </c>
      <c r="N15" s="78">
        <v>3234.7</v>
      </c>
      <c r="O15" s="78">
        <v>3559.9</v>
      </c>
      <c r="P15" s="29">
        <v>3285</v>
      </c>
      <c r="Q15" s="78">
        <v>10414</v>
      </c>
      <c r="R15" s="78">
        <v>3170.17</v>
      </c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</row>
    <row r="16" spans="1:32" ht="22.5" customHeight="1">
      <c r="A16" s="27" t="s">
        <v>58</v>
      </c>
      <c r="B16" s="28">
        <v>10</v>
      </c>
      <c r="C16" s="29">
        <v>36733</v>
      </c>
      <c r="D16" s="78">
        <v>182292.5</v>
      </c>
      <c r="E16" s="78">
        <v>154741.20000000001</v>
      </c>
      <c r="F16" s="78">
        <v>195865</v>
      </c>
      <c r="G16" s="78">
        <v>197233.5</v>
      </c>
      <c r="H16" s="78">
        <v>197348.1</v>
      </c>
      <c r="I16" s="78">
        <v>207829.6</v>
      </c>
      <c r="J16" s="78">
        <v>4962.6400000000003</v>
      </c>
      <c r="K16" s="78">
        <v>4212.59</v>
      </c>
      <c r="L16" s="78">
        <v>5332.13</v>
      </c>
      <c r="M16" s="78">
        <v>5369.38</v>
      </c>
      <c r="N16" s="78">
        <v>5372.5</v>
      </c>
      <c r="O16" s="78">
        <v>5657.84</v>
      </c>
      <c r="P16" s="29">
        <v>1044</v>
      </c>
      <c r="Q16" s="78">
        <v>6026</v>
      </c>
      <c r="R16" s="78">
        <v>5772.03</v>
      </c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7" spans="1:31" ht="21.75" customHeight="1">
      <c r="A17" s="27" t="s">
        <v>59</v>
      </c>
      <c r="B17" s="28">
        <v>11</v>
      </c>
      <c r="C17" s="29">
        <v>10275</v>
      </c>
      <c r="D17" s="78">
        <v>76353.2</v>
      </c>
      <c r="E17" s="78">
        <v>69590.7</v>
      </c>
      <c r="F17" s="78">
        <v>78971.199999999997</v>
      </c>
      <c r="G17" s="78">
        <v>79050.100000000006</v>
      </c>
      <c r="H17" s="78">
        <v>79750.2</v>
      </c>
      <c r="I17" s="78">
        <v>82523.899999999994</v>
      </c>
      <c r="J17" s="78">
        <v>7430.97</v>
      </c>
      <c r="K17" s="78">
        <v>6772.82</v>
      </c>
      <c r="L17" s="78">
        <v>7685.76</v>
      </c>
      <c r="M17" s="78">
        <v>7693.44</v>
      </c>
      <c r="N17" s="78">
        <v>7761.58</v>
      </c>
      <c r="O17" s="78">
        <v>8031.52</v>
      </c>
      <c r="P17" s="29">
        <v>693</v>
      </c>
      <c r="Q17" s="78">
        <v>5648.7</v>
      </c>
      <c r="R17" s="78">
        <v>8151.08</v>
      </c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</row>
    <row r="18" spans="1:31" ht="10.5" customHeight="1">
      <c r="A18" s="27" t="s">
        <v>60</v>
      </c>
      <c r="B18" s="28">
        <v>12</v>
      </c>
      <c r="C18" s="29">
        <v>8089</v>
      </c>
      <c r="D18" s="78">
        <v>94871.9</v>
      </c>
      <c r="E18" s="78">
        <v>86306.9</v>
      </c>
      <c r="F18" s="78">
        <v>95353.3</v>
      </c>
      <c r="G18" s="78">
        <v>96155</v>
      </c>
      <c r="H18" s="78">
        <v>107863</v>
      </c>
      <c r="I18" s="78">
        <v>105573.6</v>
      </c>
      <c r="J18" s="78">
        <v>11728.51</v>
      </c>
      <c r="K18" s="78">
        <v>10669.66</v>
      </c>
      <c r="L18" s="78">
        <v>11788.02</v>
      </c>
      <c r="M18" s="78">
        <v>11887.13</v>
      </c>
      <c r="N18" s="78">
        <v>13334.53</v>
      </c>
      <c r="O18" s="78">
        <v>13051.5</v>
      </c>
      <c r="P18" s="29">
        <v>432</v>
      </c>
      <c r="Q18" s="78">
        <v>5585.2</v>
      </c>
      <c r="R18" s="78">
        <v>12928.7</v>
      </c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</row>
    <row r="19" spans="1:31" ht="24" customHeight="1">
      <c r="A19" s="27" t="s">
        <v>61</v>
      </c>
      <c r="B19" s="28">
        <v>13</v>
      </c>
      <c r="C19" s="29">
        <v>38775</v>
      </c>
      <c r="D19" s="78">
        <v>118364.5</v>
      </c>
      <c r="E19" s="78">
        <v>88946.9</v>
      </c>
      <c r="F19" s="78">
        <v>132127.70000000001</v>
      </c>
      <c r="G19" s="78">
        <v>132885.70000000001</v>
      </c>
      <c r="H19" s="78">
        <v>139772</v>
      </c>
      <c r="I19" s="78">
        <v>151836.20000000001</v>
      </c>
      <c r="J19" s="78">
        <v>3052.6</v>
      </c>
      <c r="K19" s="78">
        <v>2293.92</v>
      </c>
      <c r="L19" s="78">
        <v>3407.55</v>
      </c>
      <c r="M19" s="78">
        <v>3427.1</v>
      </c>
      <c r="N19" s="78">
        <v>3604.69</v>
      </c>
      <c r="O19" s="78">
        <v>3915.83</v>
      </c>
      <c r="P19" s="29">
        <v>1600</v>
      </c>
      <c r="Q19" s="78">
        <v>6544.1</v>
      </c>
      <c r="R19" s="78">
        <v>4090.06</v>
      </c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</row>
    <row r="20" spans="1:31" ht="14.25" customHeight="1">
      <c r="A20" s="27" t="s">
        <v>62</v>
      </c>
      <c r="B20" s="28">
        <v>14</v>
      </c>
      <c r="C20" s="29">
        <v>10395</v>
      </c>
      <c r="D20" s="78">
        <v>39121.800000000003</v>
      </c>
      <c r="E20" s="78">
        <v>23148.3</v>
      </c>
      <c r="F20" s="78">
        <v>42057.8</v>
      </c>
      <c r="G20" s="78">
        <v>42267.8</v>
      </c>
      <c r="H20" s="78">
        <v>42267.8</v>
      </c>
      <c r="I20" s="78">
        <v>47553</v>
      </c>
      <c r="J20" s="78">
        <v>3763.52</v>
      </c>
      <c r="K20" s="78">
        <v>2226.87</v>
      </c>
      <c r="L20" s="78">
        <v>4045.96</v>
      </c>
      <c r="M20" s="78">
        <v>4066.17</v>
      </c>
      <c r="N20" s="78">
        <v>4066.17</v>
      </c>
      <c r="O20" s="78">
        <v>4574.6000000000004</v>
      </c>
      <c r="P20" s="29">
        <v>0</v>
      </c>
      <c r="Q20" s="78">
        <v>0</v>
      </c>
      <c r="R20" s="78"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1" ht="22.5" customHeight="1">
      <c r="A21" s="30" t="s">
        <v>63</v>
      </c>
      <c r="B21" s="28">
        <v>15</v>
      </c>
      <c r="C21" s="29">
        <v>10392</v>
      </c>
      <c r="D21" s="78">
        <v>17900.8</v>
      </c>
      <c r="E21" s="78">
        <v>10033.9</v>
      </c>
      <c r="F21" s="78">
        <v>28188.9</v>
      </c>
      <c r="G21" s="78">
        <v>28407.599999999999</v>
      </c>
      <c r="H21" s="78">
        <v>28413.8</v>
      </c>
      <c r="I21" s="78">
        <v>31857</v>
      </c>
      <c r="J21" s="78">
        <v>1722.56</v>
      </c>
      <c r="K21" s="78">
        <v>965.54</v>
      </c>
      <c r="L21" s="78">
        <v>2712.56</v>
      </c>
      <c r="M21" s="78">
        <v>2733.6</v>
      </c>
      <c r="N21" s="78">
        <v>2734.2</v>
      </c>
      <c r="O21" s="78">
        <v>3065.53</v>
      </c>
      <c r="P21" s="29">
        <v>636</v>
      </c>
      <c r="Q21" s="78">
        <v>2025.4</v>
      </c>
      <c r="R21" s="78">
        <v>3184.59</v>
      </c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</row>
    <row r="22" spans="1:31" ht="78.75" customHeight="1">
      <c r="A22" s="31" t="s">
        <v>64</v>
      </c>
      <c r="B22" s="32">
        <v>1511</v>
      </c>
      <c r="C22" s="29">
        <v>2068</v>
      </c>
      <c r="D22" s="78">
        <v>7383.7</v>
      </c>
      <c r="E22" s="78">
        <v>4678.8</v>
      </c>
      <c r="F22" s="78">
        <v>7425.9</v>
      </c>
      <c r="G22" s="78">
        <v>7425.9</v>
      </c>
      <c r="H22" s="78">
        <v>7425.9</v>
      </c>
      <c r="I22" s="78">
        <v>7490.8</v>
      </c>
      <c r="J22" s="78">
        <v>3570.45</v>
      </c>
      <c r="K22" s="78">
        <v>2262.48</v>
      </c>
      <c r="L22" s="78">
        <v>3590.86</v>
      </c>
      <c r="M22" s="78">
        <v>3590.86</v>
      </c>
      <c r="N22" s="78">
        <v>3590.86</v>
      </c>
      <c r="O22" s="78">
        <v>3622.24</v>
      </c>
      <c r="P22" s="29">
        <v>0</v>
      </c>
      <c r="Q22" s="78">
        <v>0</v>
      </c>
      <c r="R22" s="78">
        <v>0</v>
      </c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1:31" ht="78.75" customHeight="1">
      <c r="A23" s="31" t="s">
        <v>65</v>
      </c>
      <c r="B23" s="32">
        <v>1512</v>
      </c>
      <c r="C23" s="29">
        <v>2060</v>
      </c>
      <c r="D23" s="78">
        <v>7354.8</v>
      </c>
      <c r="E23" s="78">
        <v>4657.8999999999996</v>
      </c>
      <c r="F23" s="78">
        <v>7396.3</v>
      </c>
      <c r="G23" s="78">
        <v>7396.3</v>
      </c>
      <c r="H23" s="78">
        <v>7396.3</v>
      </c>
      <c r="I23" s="78">
        <v>7460</v>
      </c>
      <c r="J23" s="78">
        <v>3570.29</v>
      </c>
      <c r="K23" s="78">
        <v>2261.12</v>
      </c>
      <c r="L23" s="78">
        <v>3590.44</v>
      </c>
      <c r="M23" s="78">
        <v>3590.44</v>
      </c>
      <c r="N23" s="78">
        <v>3590.44</v>
      </c>
      <c r="O23" s="78">
        <v>3621.36</v>
      </c>
      <c r="P23" s="29">
        <v>0</v>
      </c>
      <c r="Q23" s="78">
        <v>0</v>
      </c>
      <c r="R23" s="78">
        <v>0</v>
      </c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</row>
    <row r="24" spans="1:31" ht="55.5" customHeight="1">
      <c r="A24" s="33" t="s">
        <v>66</v>
      </c>
      <c r="B24" s="28">
        <v>16</v>
      </c>
      <c r="C24" s="29">
        <v>25646</v>
      </c>
      <c r="D24" s="78">
        <v>121930.6</v>
      </c>
      <c r="E24" s="78">
        <v>96745</v>
      </c>
      <c r="F24" s="78">
        <v>125775.2</v>
      </c>
      <c r="G24" s="78">
        <v>126898.3</v>
      </c>
      <c r="H24" s="78">
        <v>138699.70000000001</v>
      </c>
      <c r="I24" s="78">
        <v>143910.79999999999</v>
      </c>
      <c r="J24" s="78">
        <v>4754.38</v>
      </c>
      <c r="K24" s="78">
        <v>3772.33</v>
      </c>
      <c r="L24" s="78">
        <v>4904.28</v>
      </c>
      <c r="M24" s="78">
        <v>4948.08</v>
      </c>
      <c r="N24" s="78">
        <v>5408.25</v>
      </c>
      <c r="O24" s="78">
        <v>5611.43</v>
      </c>
      <c r="P24" s="29">
        <v>831</v>
      </c>
      <c r="Q24" s="78">
        <v>4792.8999999999996</v>
      </c>
      <c r="R24" s="78">
        <v>5767.63</v>
      </c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ht="33.75" customHeight="1">
      <c r="A25" s="34" t="s">
        <v>661</v>
      </c>
      <c r="B25" s="32">
        <v>17</v>
      </c>
      <c r="C25" s="29">
        <v>3616</v>
      </c>
      <c r="D25" s="78">
        <v>27338.5</v>
      </c>
      <c r="E25" s="78">
        <v>24468.7</v>
      </c>
      <c r="F25" s="78">
        <v>27376.3</v>
      </c>
      <c r="G25" s="78">
        <v>27386.6</v>
      </c>
      <c r="H25" s="78">
        <v>34131.199999999997</v>
      </c>
      <c r="I25" s="78">
        <v>33637</v>
      </c>
      <c r="J25" s="78">
        <v>7560.43</v>
      </c>
      <c r="K25" s="78">
        <v>6766.79</v>
      </c>
      <c r="L25" s="78">
        <v>7570.88</v>
      </c>
      <c r="M25" s="78">
        <v>7573.73</v>
      </c>
      <c r="N25" s="78">
        <v>9438.94</v>
      </c>
      <c r="O25" s="78">
        <v>9302.27</v>
      </c>
      <c r="P25" s="29">
        <v>39</v>
      </c>
      <c r="Q25" s="78">
        <v>500.3</v>
      </c>
      <c r="R25" s="78">
        <v>12828.21</v>
      </c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</row>
    <row r="26" spans="1:31" ht="22.5" customHeight="1">
      <c r="A26" s="27" t="s">
        <v>662</v>
      </c>
      <c r="B26" s="32">
        <v>18</v>
      </c>
      <c r="C26" s="29">
        <v>38</v>
      </c>
      <c r="D26" s="78">
        <v>170.6</v>
      </c>
      <c r="E26" s="78">
        <v>158.5</v>
      </c>
      <c r="F26" s="78">
        <v>171.1</v>
      </c>
      <c r="G26" s="78">
        <v>171.1</v>
      </c>
      <c r="H26" s="78">
        <v>182.4</v>
      </c>
      <c r="I26" s="78">
        <v>191.5</v>
      </c>
      <c r="J26" s="78">
        <v>4489.47</v>
      </c>
      <c r="K26" s="78">
        <v>4171.05</v>
      </c>
      <c r="L26" s="78">
        <v>4502.63</v>
      </c>
      <c r="M26" s="78">
        <v>4502.63</v>
      </c>
      <c r="N26" s="78">
        <v>4800</v>
      </c>
      <c r="O26" s="78">
        <v>5039.47</v>
      </c>
      <c r="P26" s="29">
        <v>1</v>
      </c>
      <c r="Q26" s="78">
        <v>3</v>
      </c>
      <c r="R26" s="78">
        <v>3000</v>
      </c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</row>
    <row r="27" spans="1:31" ht="11.25" customHeight="1">
      <c r="A27" s="27" t="s">
        <v>67</v>
      </c>
      <c r="B27" s="32">
        <v>19</v>
      </c>
      <c r="C27" s="29">
        <v>687</v>
      </c>
      <c r="D27" s="78">
        <v>4561</v>
      </c>
      <c r="E27" s="78">
        <v>4298.8</v>
      </c>
      <c r="F27" s="78">
        <v>4568.1000000000004</v>
      </c>
      <c r="G27" s="78">
        <v>4573.5</v>
      </c>
      <c r="H27" s="78">
        <v>6880.7</v>
      </c>
      <c r="I27" s="78">
        <v>6847.6</v>
      </c>
      <c r="J27" s="78">
        <v>6639.01</v>
      </c>
      <c r="K27" s="78">
        <v>6257.35</v>
      </c>
      <c r="L27" s="78">
        <v>6649.34</v>
      </c>
      <c r="M27" s="78">
        <v>6657.21</v>
      </c>
      <c r="N27" s="78">
        <v>10015.57</v>
      </c>
      <c r="O27" s="78">
        <v>9967.39</v>
      </c>
      <c r="P27" s="29">
        <v>35</v>
      </c>
      <c r="Q27" s="78">
        <v>485.9</v>
      </c>
      <c r="R27" s="78">
        <v>13882.86</v>
      </c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ht="33.75" customHeight="1">
      <c r="A28" s="35" t="s">
        <v>68</v>
      </c>
      <c r="B28" s="32">
        <v>1910</v>
      </c>
      <c r="C28" s="29">
        <v>270</v>
      </c>
      <c r="D28" s="78">
        <v>1766</v>
      </c>
      <c r="E28" s="78">
        <v>1540.7</v>
      </c>
      <c r="F28" s="78">
        <v>1769.6</v>
      </c>
      <c r="G28" s="78">
        <v>1769.6</v>
      </c>
      <c r="H28" s="78">
        <v>1931.8</v>
      </c>
      <c r="I28" s="78">
        <v>1961.1</v>
      </c>
      <c r="J28" s="78">
        <v>6540.74</v>
      </c>
      <c r="K28" s="78">
        <v>5706.3</v>
      </c>
      <c r="L28" s="78">
        <v>6554.07</v>
      </c>
      <c r="M28" s="78">
        <v>6554.07</v>
      </c>
      <c r="N28" s="78">
        <v>7154.81</v>
      </c>
      <c r="O28" s="78">
        <v>7263.33</v>
      </c>
      <c r="P28" s="29">
        <v>0</v>
      </c>
      <c r="Q28" s="78">
        <v>0</v>
      </c>
      <c r="R28" s="78">
        <v>0</v>
      </c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</row>
    <row r="29" spans="1:31" ht="22.5" customHeight="1">
      <c r="A29" s="27" t="s">
        <v>662</v>
      </c>
      <c r="B29" s="32">
        <v>1920</v>
      </c>
      <c r="C29" s="29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29">
        <v>0</v>
      </c>
      <c r="Q29" s="78">
        <v>0</v>
      </c>
      <c r="R29" s="78">
        <v>0</v>
      </c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</row>
    <row r="30" spans="1:31" ht="11.25" customHeight="1">
      <c r="A30" s="35" t="s">
        <v>69</v>
      </c>
      <c r="B30" s="32">
        <v>1930</v>
      </c>
      <c r="C30" s="29">
        <v>1</v>
      </c>
      <c r="D30" s="78">
        <v>8.8000000000000007</v>
      </c>
      <c r="E30" s="78">
        <v>7.6</v>
      </c>
      <c r="F30" s="78">
        <v>8.8000000000000007</v>
      </c>
      <c r="G30" s="78">
        <v>8.8000000000000007</v>
      </c>
      <c r="H30" s="78">
        <v>17.600000000000001</v>
      </c>
      <c r="I30" s="78">
        <v>16.399999999999999</v>
      </c>
      <c r="J30" s="78">
        <v>8800</v>
      </c>
      <c r="K30" s="78">
        <v>7600</v>
      </c>
      <c r="L30" s="78">
        <v>8800</v>
      </c>
      <c r="M30" s="78">
        <v>8800</v>
      </c>
      <c r="N30" s="78">
        <v>17600</v>
      </c>
      <c r="O30" s="78">
        <v>16400</v>
      </c>
      <c r="P30" s="29">
        <v>0</v>
      </c>
      <c r="Q30" s="78">
        <v>0</v>
      </c>
      <c r="R30" s="78">
        <v>0</v>
      </c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</row>
    <row r="31" spans="1:31" ht="22.5" customHeight="1">
      <c r="A31" s="36" t="s">
        <v>70</v>
      </c>
      <c r="B31" s="32">
        <v>20</v>
      </c>
      <c r="C31" s="29">
        <v>511</v>
      </c>
      <c r="D31" s="78">
        <v>2618.3000000000002</v>
      </c>
      <c r="E31" s="78">
        <v>2391.9</v>
      </c>
      <c r="F31" s="78">
        <v>2638.1</v>
      </c>
      <c r="G31" s="78">
        <v>2643.2</v>
      </c>
      <c r="H31" s="78">
        <v>2667.9</v>
      </c>
      <c r="I31" s="78">
        <v>2763.4</v>
      </c>
      <c r="J31" s="78">
        <v>5123.87</v>
      </c>
      <c r="K31" s="78">
        <v>4680.82</v>
      </c>
      <c r="L31" s="78">
        <v>5162.62</v>
      </c>
      <c r="M31" s="78">
        <v>5172.6000000000004</v>
      </c>
      <c r="N31" s="78">
        <v>5220.9399999999996</v>
      </c>
      <c r="O31" s="78">
        <v>5407.83</v>
      </c>
      <c r="P31" s="29">
        <v>7</v>
      </c>
      <c r="Q31" s="78">
        <v>30.9</v>
      </c>
      <c r="R31" s="78">
        <v>4414.29</v>
      </c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</row>
    <row r="32" spans="1:31" ht="32.25" customHeight="1">
      <c r="A32" s="27" t="s">
        <v>71</v>
      </c>
      <c r="B32" s="32">
        <v>21</v>
      </c>
      <c r="C32" s="29">
        <v>1858</v>
      </c>
      <c r="D32" s="78">
        <v>18037.8</v>
      </c>
      <c r="E32" s="78">
        <v>15808.3</v>
      </c>
      <c r="F32" s="78">
        <v>18086.599999999999</v>
      </c>
      <c r="G32" s="78">
        <v>18090.7</v>
      </c>
      <c r="H32" s="78">
        <v>23141.7</v>
      </c>
      <c r="I32" s="78">
        <v>22242.7</v>
      </c>
      <c r="J32" s="78">
        <v>9708.18</v>
      </c>
      <c r="K32" s="78">
        <v>8508.23</v>
      </c>
      <c r="L32" s="78">
        <v>9734.4500000000007</v>
      </c>
      <c r="M32" s="78">
        <v>9736.65</v>
      </c>
      <c r="N32" s="78">
        <v>12455.17</v>
      </c>
      <c r="O32" s="78">
        <v>11971.31</v>
      </c>
      <c r="P32" s="29">
        <v>17</v>
      </c>
      <c r="Q32" s="78">
        <v>267.5</v>
      </c>
      <c r="R32" s="78">
        <v>15735.29</v>
      </c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</row>
    <row r="33" spans="1:31" ht="22.5" customHeight="1">
      <c r="A33" s="27" t="s">
        <v>662</v>
      </c>
      <c r="B33" s="28">
        <v>22</v>
      </c>
      <c r="C33" s="29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29">
        <v>0</v>
      </c>
      <c r="Q33" s="78">
        <v>0</v>
      </c>
      <c r="R33" s="78">
        <v>0</v>
      </c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</row>
    <row r="34" spans="1:31" ht="11.25" customHeight="1">
      <c r="A34" s="27" t="s">
        <v>67</v>
      </c>
      <c r="B34" s="28">
        <v>23</v>
      </c>
      <c r="C34" s="29">
        <v>441</v>
      </c>
      <c r="D34" s="78">
        <v>3962.6</v>
      </c>
      <c r="E34" s="78">
        <v>3554.1</v>
      </c>
      <c r="F34" s="78">
        <v>3968.8</v>
      </c>
      <c r="G34" s="78">
        <v>3971.1</v>
      </c>
      <c r="H34" s="78">
        <v>6061.1</v>
      </c>
      <c r="I34" s="78">
        <v>5861.5</v>
      </c>
      <c r="J34" s="78">
        <v>8985.49</v>
      </c>
      <c r="K34" s="78">
        <v>8059.18</v>
      </c>
      <c r="L34" s="78">
        <v>8999.5499999999993</v>
      </c>
      <c r="M34" s="78">
        <v>9004.76</v>
      </c>
      <c r="N34" s="78">
        <v>13743.99</v>
      </c>
      <c r="O34" s="78">
        <v>13291.38</v>
      </c>
      <c r="P34" s="29">
        <v>16</v>
      </c>
      <c r="Q34" s="78">
        <v>265.10000000000002</v>
      </c>
      <c r="R34" s="78">
        <v>16568.75</v>
      </c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</row>
    <row r="35" spans="1:31" ht="32.25" customHeight="1">
      <c r="A35" s="36" t="s">
        <v>72</v>
      </c>
      <c r="B35" s="28">
        <v>24</v>
      </c>
      <c r="C35" s="29">
        <v>934</v>
      </c>
      <c r="D35" s="78">
        <v>6951.3</v>
      </c>
      <c r="E35" s="78">
        <v>6230.1</v>
      </c>
      <c r="F35" s="78">
        <v>6997.7</v>
      </c>
      <c r="G35" s="78">
        <v>7001.8</v>
      </c>
      <c r="H35" s="78">
        <v>8516.7000000000007</v>
      </c>
      <c r="I35" s="78">
        <v>8438.9</v>
      </c>
      <c r="J35" s="78">
        <v>7442.51</v>
      </c>
      <c r="K35" s="78">
        <v>6670.34</v>
      </c>
      <c r="L35" s="78">
        <v>7492.18</v>
      </c>
      <c r="M35" s="78">
        <v>7496.57</v>
      </c>
      <c r="N35" s="78">
        <v>9118.52</v>
      </c>
      <c r="O35" s="78">
        <v>9035.2199999999993</v>
      </c>
      <c r="P35" s="29">
        <v>14</v>
      </c>
      <c r="Q35" s="78">
        <v>201.9</v>
      </c>
      <c r="R35" s="78">
        <v>14421.43</v>
      </c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</row>
    <row r="36" spans="1:31" ht="24.75" customHeight="1">
      <c r="A36" s="27" t="s">
        <v>73</v>
      </c>
      <c r="B36" s="28">
        <v>25</v>
      </c>
      <c r="C36" s="29">
        <v>5732</v>
      </c>
      <c r="D36" s="78">
        <v>25043.3</v>
      </c>
      <c r="E36" s="78">
        <v>21893.1</v>
      </c>
      <c r="F36" s="78">
        <v>25161.1</v>
      </c>
      <c r="G36" s="78">
        <v>25206.799999999999</v>
      </c>
      <c r="H36" s="78">
        <v>25206.799999999999</v>
      </c>
      <c r="I36" s="78">
        <v>26696</v>
      </c>
      <c r="J36" s="78">
        <v>4369.03</v>
      </c>
      <c r="K36" s="78">
        <v>3819.45</v>
      </c>
      <c r="L36" s="78">
        <v>4389.58</v>
      </c>
      <c r="M36" s="78">
        <v>4397.5600000000004</v>
      </c>
      <c r="N36" s="78">
        <v>4397.5600000000004</v>
      </c>
      <c r="O36" s="78">
        <v>4657.3599999999997</v>
      </c>
      <c r="P36" s="29">
        <v>55</v>
      </c>
      <c r="Q36" s="78">
        <v>260.10000000000002</v>
      </c>
      <c r="R36" s="78">
        <v>4729.09</v>
      </c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1:31" ht="21.75" customHeight="1">
      <c r="A37" s="36" t="s">
        <v>74</v>
      </c>
      <c r="B37" s="28">
        <v>26</v>
      </c>
      <c r="C37" s="29">
        <v>1380</v>
      </c>
      <c r="D37" s="78">
        <v>5773.7</v>
      </c>
      <c r="E37" s="78">
        <v>5149.2</v>
      </c>
      <c r="F37" s="78">
        <v>5820.6</v>
      </c>
      <c r="G37" s="78">
        <v>5821.5</v>
      </c>
      <c r="H37" s="78">
        <v>5821.5</v>
      </c>
      <c r="I37" s="78">
        <v>6133.8</v>
      </c>
      <c r="J37" s="78">
        <v>4183.84</v>
      </c>
      <c r="K37" s="78">
        <v>3731.3</v>
      </c>
      <c r="L37" s="78">
        <v>4217.83</v>
      </c>
      <c r="M37" s="78">
        <v>4218.4799999999996</v>
      </c>
      <c r="N37" s="78">
        <v>4218.4799999999996</v>
      </c>
      <c r="O37" s="78">
        <v>4444.78</v>
      </c>
      <c r="P37" s="29">
        <v>18</v>
      </c>
      <c r="Q37" s="78">
        <v>74</v>
      </c>
      <c r="R37" s="78">
        <v>4111.1099999999997</v>
      </c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</row>
    <row r="38" spans="1:31" ht="11.25" customHeight="1">
      <c r="A38" s="27" t="s">
        <v>75</v>
      </c>
      <c r="B38" s="28">
        <v>27</v>
      </c>
      <c r="C38" s="29">
        <v>3886</v>
      </c>
      <c r="D38" s="78">
        <v>15734.4</v>
      </c>
      <c r="E38" s="78">
        <v>12881.6</v>
      </c>
      <c r="F38" s="78">
        <v>15823.9</v>
      </c>
      <c r="G38" s="78">
        <v>15827.1</v>
      </c>
      <c r="H38" s="78">
        <v>15908.6</v>
      </c>
      <c r="I38" s="78">
        <v>17010.3</v>
      </c>
      <c r="J38" s="78">
        <v>4049</v>
      </c>
      <c r="K38" s="78">
        <v>3314.87</v>
      </c>
      <c r="L38" s="78">
        <v>4072.03</v>
      </c>
      <c r="M38" s="78">
        <v>4072.85</v>
      </c>
      <c r="N38" s="78">
        <v>4093.82</v>
      </c>
      <c r="O38" s="78">
        <v>4377.33</v>
      </c>
      <c r="P38" s="29">
        <v>35</v>
      </c>
      <c r="Q38" s="78">
        <v>145</v>
      </c>
      <c r="R38" s="78">
        <v>4142.8599999999997</v>
      </c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</row>
    <row r="39" spans="1:31" ht="24.75" customHeight="1">
      <c r="A39" s="27" t="s">
        <v>76</v>
      </c>
      <c r="B39" s="28">
        <v>28</v>
      </c>
      <c r="C39" s="29">
        <v>3170</v>
      </c>
      <c r="D39" s="78">
        <v>32084.2</v>
      </c>
      <c r="E39" s="78">
        <v>28243.9</v>
      </c>
      <c r="F39" s="78">
        <v>32084.799999999999</v>
      </c>
      <c r="G39" s="78">
        <v>32088.6</v>
      </c>
      <c r="H39" s="78">
        <v>43725.5</v>
      </c>
      <c r="I39" s="78">
        <v>41908</v>
      </c>
      <c r="J39" s="78">
        <v>10121.200000000001</v>
      </c>
      <c r="K39" s="78">
        <v>8909.75</v>
      </c>
      <c r="L39" s="78">
        <v>10121.39</v>
      </c>
      <c r="M39" s="78">
        <v>10122.59</v>
      </c>
      <c r="N39" s="78">
        <v>13793.53</v>
      </c>
      <c r="O39" s="78">
        <v>13220.19</v>
      </c>
      <c r="P39" s="29">
        <v>29</v>
      </c>
      <c r="Q39" s="78">
        <v>573.20000000000005</v>
      </c>
      <c r="R39" s="78">
        <v>19765.52</v>
      </c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</row>
    <row r="40" spans="1:31" ht="11.25" customHeight="1">
      <c r="A40" s="27" t="s">
        <v>77</v>
      </c>
      <c r="B40" s="28">
        <v>29</v>
      </c>
      <c r="C40" s="29">
        <v>1458</v>
      </c>
      <c r="D40" s="78">
        <v>5046.7</v>
      </c>
      <c r="E40" s="78">
        <v>4263.6000000000004</v>
      </c>
      <c r="F40" s="78">
        <v>5137.6000000000004</v>
      </c>
      <c r="G40" s="78">
        <v>5144.2</v>
      </c>
      <c r="H40" s="78">
        <v>5144.2</v>
      </c>
      <c r="I40" s="78">
        <v>5689.4</v>
      </c>
      <c r="J40" s="78">
        <v>3461.39</v>
      </c>
      <c r="K40" s="78">
        <v>2924.28</v>
      </c>
      <c r="L40" s="78">
        <v>3523.73</v>
      </c>
      <c r="M40" s="78">
        <v>3528.26</v>
      </c>
      <c r="N40" s="78">
        <v>3528.26</v>
      </c>
      <c r="O40" s="78">
        <v>3902.19</v>
      </c>
      <c r="P40" s="29">
        <v>6</v>
      </c>
      <c r="Q40" s="78">
        <v>28.6</v>
      </c>
      <c r="R40" s="78">
        <v>4766.67</v>
      </c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</row>
    <row r="41" spans="1:31" ht="21.75" customHeight="1">
      <c r="A41" s="27" t="s">
        <v>78</v>
      </c>
      <c r="B41" s="28">
        <v>30</v>
      </c>
      <c r="C41" s="29">
        <v>7</v>
      </c>
      <c r="D41" s="78">
        <v>25.1</v>
      </c>
      <c r="E41" s="78">
        <v>16.899999999999999</v>
      </c>
      <c r="F41" s="78">
        <v>25.1</v>
      </c>
      <c r="G41" s="78">
        <v>25.1</v>
      </c>
      <c r="H41" s="78">
        <v>25.1</v>
      </c>
      <c r="I41" s="78">
        <v>26.2</v>
      </c>
      <c r="J41" s="78">
        <v>3585.71</v>
      </c>
      <c r="K41" s="78">
        <v>2414.29</v>
      </c>
      <c r="L41" s="78">
        <v>3585.71</v>
      </c>
      <c r="M41" s="78">
        <v>3585.71</v>
      </c>
      <c r="N41" s="78">
        <v>3585.71</v>
      </c>
      <c r="O41" s="78">
        <v>3742.86</v>
      </c>
      <c r="P41" s="29">
        <v>0</v>
      </c>
      <c r="Q41" s="78">
        <v>0</v>
      </c>
      <c r="R41" s="78">
        <v>0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</row>
    <row r="42" spans="1:31" ht="21.75" customHeight="1">
      <c r="A42" s="27" t="s">
        <v>79</v>
      </c>
      <c r="B42" s="28">
        <v>31</v>
      </c>
      <c r="C42" s="29">
        <v>1500</v>
      </c>
      <c r="D42" s="78">
        <v>5590</v>
      </c>
      <c r="E42" s="78">
        <v>4499.8</v>
      </c>
      <c r="F42" s="78">
        <v>5605.8</v>
      </c>
      <c r="G42" s="78">
        <v>5606.9</v>
      </c>
      <c r="H42" s="78">
        <v>5606.9</v>
      </c>
      <c r="I42" s="78">
        <v>6198.9</v>
      </c>
      <c r="J42" s="78">
        <v>3726.67</v>
      </c>
      <c r="K42" s="78">
        <v>2999.87</v>
      </c>
      <c r="L42" s="78">
        <v>3737.2</v>
      </c>
      <c r="M42" s="78">
        <v>3737.93</v>
      </c>
      <c r="N42" s="78">
        <v>3737.93</v>
      </c>
      <c r="O42" s="78">
        <v>4132.6000000000004</v>
      </c>
      <c r="P42" s="29">
        <v>4</v>
      </c>
      <c r="Q42" s="78">
        <v>13.6</v>
      </c>
      <c r="R42" s="78">
        <v>3400</v>
      </c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1" ht="23.25" customHeight="1">
      <c r="A43" s="27" t="s">
        <v>80</v>
      </c>
      <c r="B43" s="28">
        <v>32</v>
      </c>
      <c r="C43" s="29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29">
        <v>0</v>
      </c>
      <c r="Q43" s="78">
        <v>0</v>
      </c>
      <c r="R43" s="78">
        <v>0</v>
      </c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</row>
    <row r="44" spans="1:31" ht="21.75" customHeight="1">
      <c r="A44" s="27" t="s">
        <v>81</v>
      </c>
      <c r="B44" s="28">
        <v>33</v>
      </c>
      <c r="C44" s="29">
        <v>417</v>
      </c>
      <c r="D44" s="78">
        <v>1521.8</v>
      </c>
      <c r="E44" s="78">
        <v>1334.4</v>
      </c>
      <c r="F44" s="78">
        <v>1536.9</v>
      </c>
      <c r="G44" s="78">
        <v>1536.9</v>
      </c>
      <c r="H44" s="78">
        <v>1536.9</v>
      </c>
      <c r="I44" s="78">
        <v>1645.2</v>
      </c>
      <c r="J44" s="78">
        <v>3649.4</v>
      </c>
      <c r="K44" s="78">
        <v>3200</v>
      </c>
      <c r="L44" s="78">
        <v>3685.61</v>
      </c>
      <c r="M44" s="78">
        <v>3685.61</v>
      </c>
      <c r="N44" s="78">
        <v>3685.61</v>
      </c>
      <c r="O44" s="78">
        <v>3945.32</v>
      </c>
      <c r="P44" s="29">
        <v>1</v>
      </c>
      <c r="Q44" s="78">
        <v>3</v>
      </c>
      <c r="R44" s="78">
        <v>3000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</row>
    <row r="45" spans="1:31" ht="33.75" customHeight="1">
      <c r="A45" s="27" t="s">
        <v>82</v>
      </c>
      <c r="B45" s="28">
        <v>34</v>
      </c>
      <c r="C45" s="29">
        <v>1444</v>
      </c>
      <c r="D45" s="78">
        <v>4932</v>
      </c>
      <c r="E45" s="78">
        <v>1638.9</v>
      </c>
      <c r="F45" s="78">
        <v>5559.3</v>
      </c>
      <c r="G45" s="78">
        <v>5559.3</v>
      </c>
      <c r="H45" s="78">
        <v>5559.3</v>
      </c>
      <c r="I45" s="78">
        <v>6070.9</v>
      </c>
      <c r="J45" s="78">
        <v>3415.51</v>
      </c>
      <c r="K45" s="78">
        <v>1134.97</v>
      </c>
      <c r="L45" s="78">
        <v>3849.93</v>
      </c>
      <c r="M45" s="78">
        <v>3849.93</v>
      </c>
      <c r="N45" s="78">
        <v>3849.93</v>
      </c>
      <c r="O45" s="78">
        <v>4204.22</v>
      </c>
      <c r="P45" s="29">
        <v>1</v>
      </c>
      <c r="Q45" s="78">
        <v>3.2</v>
      </c>
      <c r="R45" s="78">
        <v>3200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</row>
    <row r="46" spans="1:31" ht="11.25" customHeight="1">
      <c r="A46" s="27" t="s">
        <v>83</v>
      </c>
      <c r="B46" s="28">
        <v>35</v>
      </c>
      <c r="C46" s="29">
        <v>177</v>
      </c>
      <c r="D46" s="78">
        <v>1115</v>
      </c>
      <c r="E46" s="78">
        <v>1053.2</v>
      </c>
      <c r="F46" s="78">
        <v>1116.0999999999999</v>
      </c>
      <c r="G46" s="78">
        <v>1116.0999999999999</v>
      </c>
      <c r="H46" s="78">
        <v>1116.0999999999999</v>
      </c>
      <c r="I46" s="78">
        <v>1127.4000000000001</v>
      </c>
      <c r="J46" s="78">
        <v>6299.44</v>
      </c>
      <c r="K46" s="78">
        <v>5950.28</v>
      </c>
      <c r="L46" s="78">
        <v>6305.65</v>
      </c>
      <c r="M46" s="78">
        <v>6305.65</v>
      </c>
      <c r="N46" s="78">
        <v>6305.65</v>
      </c>
      <c r="O46" s="78">
        <v>6369.49</v>
      </c>
      <c r="P46" s="29">
        <v>2</v>
      </c>
      <c r="Q46" s="78">
        <v>11.9</v>
      </c>
      <c r="R46" s="78">
        <v>5950</v>
      </c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</row>
    <row r="47" spans="1:31" ht="32.25" customHeight="1">
      <c r="A47" s="27" t="s">
        <v>84</v>
      </c>
      <c r="B47" s="28">
        <v>36</v>
      </c>
      <c r="C47" s="29">
        <v>10735</v>
      </c>
      <c r="D47" s="78">
        <v>43273.9</v>
      </c>
      <c r="E47" s="78">
        <v>34699.9</v>
      </c>
      <c r="F47" s="78">
        <v>44141.9</v>
      </c>
      <c r="G47" s="78">
        <v>44195.3</v>
      </c>
      <c r="H47" s="78">
        <v>44195.3</v>
      </c>
      <c r="I47" s="78">
        <v>47454</v>
      </c>
      <c r="J47" s="78">
        <v>4031.11</v>
      </c>
      <c r="K47" s="78">
        <v>3232.43</v>
      </c>
      <c r="L47" s="78">
        <v>4111.96</v>
      </c>
      <c r="M47" s="78">
        <v>4116.9399999999996</v>
      </c>
      <c r="N47" s="78">
        <v>4116.9399999999996</v>
      </c>
      <c r="O47" s="78">
        <v>4420.4799999999996</v>
      </c>
      <c r="P47" s="29">
        <v>69</v>
      </c>
      <c r="Q47" s="78">
        <v>320.39999999999998</v>
      </c>
      <c r="R47" s="78">
        <v>4643.4799999999996</v>
      </c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</row>
    <row r="48" spans="1:31" ht="22.5" customHeight="1">
      <c r="A48" s="27" t="s">
        <v>662</v>
      </c>
      <c r="B48" s="28">
        <v>37</v>
      </c>
      <c r="C48" s="29">
        <v>112</v>
      </c>
      <c r="D48" s="78">
        <v>310.3</v>
      </c>
      <c r="E48" s="78">
        <v>127.9</v>
      </c>
      <c r="F48" s="78">
        <v>389.5</v>
      </c>
      <c r="G48" s="78">
        <v>389.5</v>
      </c>
      <c r="H48" s="78">
        <v>389.5</v>
      </c>
      <c r="I48" s="78">
        <v>420.1</v>
      </c>
      <c r="J48" s="78">
        <v>2770.54</v>
      </c>
      <c r="K48" s="78">
        <v>1141.96</v>
      </c>
      <c r="L48" s="78">
        <v>3477.68</v>
      </c>
      <c r="M48" s="78">
        <v>3477.68</v>
      </c>
      <c r="N48" s="78">
        <v>3477.68</v>
      </c>
      <c r="O48" s="78">
        <v>3750.89</v>
      </c>
      <c r="P48" s="29">
        <v>7</v>
      </c>
      <c r="Q48" s="78">
        <v>27</v>
      </c>
      <c r="R48" s="78">
        <v>3857.14</v>
      </c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</row>
    <row r="49" spans="1:31" ht="11.25" customHeight="1">
      <c r="A49" s="27" t="s">
        <v>67</v>
      </c>
      <c r="B49" s="28">
        <v>38</v>
      </c>
      <c r="C49" s="29">
        <v>201</v>
      </c>
      <c r="D49" s="78">
        <v>954</v>
      </c>
      <c r="E49" s="78">
        <v>938.4</v>
      </c>
      <c r="F49" s="78">
        <v>962.2</v>
      </c>
      <c r="G49" s="78">
        <v>962.7</v>
      </c>
      <c r="H49" s="78">
        <v>962.7</v>
      </c>
      <c r="I49" s="78">
        <v>1010.8</v>
      </c>
      <c r="J49" s="78">
        <v>4746.2700000000004</v>
      </c>
      <c r="K49" s="78">
        <v>4668.66</v>
      </c>
      <c r="L49" s="78">
        <v>4787.0600000000004</v>
      </c>
      <c r="M49" s="78">
        <v>4789.55</v>
      </c>
      <c r="N49" s="78">
        <v>4789.55</v>
      </c>
      <c r="O49" s="78">
        <v>5028.8599999999997</v>
      </c>
      <c r="P49" s="29">
        <v>30</v>
      </c>
      <c r="Q49" s="78">
        <v>162.69999999999999</v>
      </c>
      <c r="R49" s="78">
        <v>5423.33</v>
      </c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ht="45.75" customHeight="1">
      <c r="A50" s="27" t="s">
        <v>85</v>
      </c>
      <c r="B50" s="28">
        <v>39</v>
      </c>
      <c r="C50" s="29">
        <v>1533</v>
      </c>
      <c r="D50" s="78">
        <v>8320.6</v>
      </c>
      <c r="E50" s="78">
        <v>6936.4</v>
      </c>
      <c r="F50" s="78">
        <v>8327.4</v>
      </c>
      <c r="G50" s="78">
        <v>9365.1</v>
      </c>
      <c r="H50" s="78">
        <v>9370.9</v>
      </c>
      <c r="I50" s="78">
        <v>9691.5</v>
      </c>
      <c r="J50" s="78">
        <v>5427.66</v>
      </c>
      <c r="K50" s="78">
        <v>4524.72</v>
      </c>
      <c r="L50" s="78">
        <v>5432.09</v>
      </c>
      <c r="M50" s="78">
        <v>6109</v>
      </c>
      <c r="N50" s="78">
        <v>6112.79</v>
      </c>
      <c r="O50" s="78">
        <v>6321.92</v>
      </c>
      <c r="P50" s="29">
        <v>283</v>
      </c>
      <c r="Q50" s="78">
        <v>2048</v>
      </c>
      <c r="R50" s="78">
        <v>7236.75</v>
      </c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1:31" s="37" customFormat="1" ht="33" customHeight="1">
      <c r="A51" s="38" t="s">
        <v>663</v>
      </c>
      <c r="B51" s="39">
        <v>40</v>
      </c>
      <c r="C51" s="29">
        <v>374</v>
      </c>
      <c r="D51" s="78">
        <v>3532.3</v>
      </c>
      <c r="E51" s="78">
        <v>2598.6</v>
      </c>
      <c r="F51" s="78">
        <v>3539.4</v>
      </c>
      <c r="G51" s="78">
        <v>4514.2</v>
      </c>
      <c r="H51" s="78">
        <v>4560.6000000000004</v>
      </c>
      <c r="I51" s="78">
        <v>4569.5</v>
      </c>
      <c r="J51" s="78">
        <v>9444.65</v>
      </c>
      <c r="K51" s="78">
        <v>6948.13</v>
      </c>
      <c r="L51" s="78">
        <v>9463.64</v>
      </c>
      <c r="M51" s="78">
        <v>12070.05</v>
      </c>
      <c r="N51" s="78">
        <v>12194.12</v>
      </c>
      <c r="O51" s="78">
        <v>12217.91</v>
      </c>
      <c r="P51" s="29">
        <v>128</v>
      </c>
      <c r="Q51" s="78">
        <v>1542.8</v>
      </c>
      <c r="R51" s="78">
        <v>12053.13</v>
      </c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s="37" customFormat="1" ht="22.5" customHeight="1">
      <c r="A52" s="40" t="s">
        <v>664</v>
      </c>
      <c r="B52" s="39">
        <v>41</v>
      </c>
      <c r="C52" s="29">
        <v>13</v>
      </c>
      <c r="D52" s="78">
        <v>191.8</v>
      </c>
      <c r="E52" s="78">
        <v>133.19999999999999</v>
      </c>
      <c r="F52" s="78">
        <v>191.8</v>
      </c>
      <c r="G52" s="78">
        <v>227.8</v>
      </c>
      <c r="H52" s="78">
        <v>227.8</v>
      </c>
      <c r="I52" s="78">
        <v>227</v>
      </c>
      <c r="J52" s="78">
        <v>14753.85</v>
      </c>
      <c r="K52" s="78">
        <v>10246.15</v>
      </c>
      <c r="L52" s="78">
        <v>14753.85</v>
      </c>
      <c r="M52" s="78">
        <v>17523.080000000002</v>
      </c>
      <c r="N52" s="78">
        <v>17523.080000000002</v>
      </c>
      <c r="O52" s="78">
        <v>17461.54</v>
      </c>
      <c r="P52" s="29">
        <v>2</v>
      </c>
      <c r="Q52" s="78">
        <v>45.3</v>
      </c>
      <c r="R52" s="78">
        <v>22650</v>
      </c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s="37" customFormat="1" ht="11.25" customHeight="1">
      <c r="A53" s="41" t="s">
        <v>86</v>
      </c>
      <c r="B53" s="39">
        <v>42</v>
      </c>
      <c r="C53" s="29">
        <v>185</v>
      </c>
      <c r="D53" s="78">
        <v>2125.5</v>
      </c>
      <c r="E53" s="78">
        <v>1593.5</v>
      </c>
      <c r="F53" s="78">
        <v>2132.5</v>
      </c>
      <c r="G53" s="78">
        <v>2672</v>
      </c>
      <c r="H53" s="78">
        <v>2705.7</v>
      </c>
      <c r="I53" s="78">
        <v>2698.4</v>
      </c>
      <c r="J53" s="78">
        <v>11489.19</v>
      </c>
      <c r="K53" s="78">
        <v>8613.51</v>
      </c>
      <c r="L53" s="78">
        <v>11527.03</v>
      </c>
      <c r="M53" s="78">
        <v>14443.24</v>
      </c>
      <c r="N53" s="78">
        <v>14625.41</v>
      </c>
      <c r="O53" s="78">
        <v>14585.95</v>
      </c>
      <c r="P53" s="29">
        <v>52</v>
      </c>
      <c r="Q53" s="78">
        <v>799</v>
      </c>
      <c r="R53" s="78">
        <v>15365.38</v>
      </c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s="37" customFormat="1" ht="11.25" customHeight="1">
      <c r="A54" s="41" t="s">
        <v>87</v>
      </c>
      <c r="B54" s="39">
        <v>43</v>
      </c>
      <c r="C54" s="29">
        <v>176</v>
      </c>
      <c r="D54" s="78">
        <v>1215.0999999999999</v>
      </c>
      <c r="E54" s="78">
        <v>872</v>
      </c>
      <c r="F54" s="78">
        <v>1215.0999999999999</v>
      </c>
      <c r="G54" s="78">
        <v>1614.4</v>
      </c>
      <c r="H54" s="78">
        <v>1627.1</v>
      </c>
      <c r="I54" s="78">
        <v>1644.2</v>
      </c>
      <c r="J54" s="78">
        <v>6903.98</v>
      </c>
      <c r="K54" s="78">
        <v>4954.55</v>
      </c>
      <c r="L54" s="78">
        <v>6903.98</v>
      </c>
      <c r="M54" s="78">
        <v>9172.73</v>
      </c>
      <c r="N54" s="78">
        <v>9244.89</v>
      </c>
      <c r="O54" s="78">
        <v>9342.0499999999993</v>
      </c>
      <c r="P54" s="29">
        <v>74</v>
      </c>
      <c r="Q54" s="78">
        <v>698.5</v>
      </c>
      <c r="R54" s="78">
        <v>9439.19</v>
      </c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ht="22.5" customHeight="1">
      <c r="A55" s="27" t="s">
        <v>665</v>
      </c>
      <c r="B55" s="28">
        <v>44</v>
      </c>
      <c r="C55" s="29">
        <v>69</v>
      </c>
      <c r="D55" s="78">
        <v>367.9</v>
      </c>
      <c r="E55" s="78">
        <v>316.10000000000002</v>
      </c>
      <c r="F55" s="78">
        <v>369.6</v>
      </c>
      <c r="G55" s="78">
        <v>411.4</v>
      </c>
      <c r="H55" s="78">
        <v>411.4</v>
      </c>
      <c r="I55" s="78">
        <v>420.1</v>
      </c>
      <c r="J55" s="78">
        <v>5331.88</v>
      </c>
      <c r="K55" s="78">
        <v>4581.16</v>
      </c>
      <c r="L55" s="78">
        <v>5356.52</v>
      </c>
      <c r="M55" s="78">
        <v>5962.32</v>
      </c>
      <c r="N55" s="78">
        <v>5962.32</v>
      </c>
      <c r="O55" s="78">
        <v>6088.41</v>
      </c>
      <c r="P55" s="29">
        <v>30</v>
      </c>
      <c r="Q55" s="78">
        <v>197.5</v>
      </c>
      <c r="R55" s="78">
        <v>6583.33</v>
      </c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</row>
    <row r="56" spans="1:31" ht="11.25" customHeight="1">
      <c r="A56" s="27" t="s">
        <v>67</v>
      </c>
      <c r="B56" s="28">
        <v>45</v>
      </c>
      <c r="C56" s="29">
        <v>1328</v>
      </c>
      <c r="D56" s="78">
        <v>8630.7999999999993</v>
      </c>
      <c r="E56" s="78">
        <v>7135.1</v>
      </c>
      <c r="F56" s="78">
        <v>8652.4</v>
      </c>
      <c r="G56" s="78">
        <v>10394.5</v>
      </c>
      <c r="H56" s="78">
        <v>10851.4</v>
      </c>
      <c r="I56" s="78">
        <v>10994.6</v>
      </c>
      <c r="J56" s="78">
        <v>6499.1</v>
      </c>
      <c r="K56" s="78">
        <v>5372.82</v>
      </c>
      <c r="L56" s="78">
        <v>6515.36</v>
      </c>
      <c r="M56" s="78">
        <v>7827.18</v>
      </c>
      <c r="N56" s="78">
        <v>8171.23</v>
      </c>
      <c r="O56" s="78">
        <v>8279.07</v>
      </c>
      <c r="P56" s="29">
        <v>473</v>
      </c>
      <c r="Q56" s="78">
        <v>4123.8999999999996</v>
      </c>
      <c r="R56" s="78">
        <v>8718.6</v>
      </c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</row>
    <row r="57" spans="1:31" ht="23.25" customHeight="1">
      <c r="A57" s="27" t="s">
        <v>88</v>
      </c>
      <c r="B57" s="28">
        <v>46</v>
      </c>
      <c r="C57" s="29">
        <v>7762</v>
      </c>
      <c r="D57" s="78">
        <v>23904.2</v>
      </c>
      <c r="E57" s="78">
        <v>13870.8</v>
      </c>
      <c r="F57" s="78">
        <v>26777</v>
      </c>
      <c r="G57" s="78">
        <v>26794.6</v>
      </c>
      <c r="H57" s="78">
        <v>26794.6</v>
      </c>
      <c r="I57" s="78">
        <v>29792.799999999999</v>
      </c>
      <c r="J57" s="78">
        <v>3079.64</v>
      </c>
      <c r="K57" s="78">
        <v>1787.01</v>
      </c>
      <c r="L57" s="78">
        <v>3449.76</v>
      </c>
      <c r="M57" s="78">
        <v>3452.02</v>
      </c>
      <c r="N57" s="78">
        <v>3452.02</v>
      </c>
      <c r="O57" s="78">
        <v>3838.29</v>
      </c>
      <c r="P57" s="29">
        <v>423</v>
      </c>
      <c r="Q57" s="78">
        <v>1656.7</v>
      </c>
      <c r="R57" s="78">
        <v>3916.55</v>
      </c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</row>
    <row r="58" spans="1:31" ht="23.25" customHeight="1">
      <c r="A58" s="27" t="s">
        <v>89</v>
      </c>
      <c r="B58" s="28">
        <v>461</v>
      </c>
      <c r="C58" s="29">
        <v>71</v>
      </c>
      <c r="D58" s="78">
        <v>224.2</v>
      </c>
      <c r="E58" s="78">
        <v>208.7</v>
      </c>
      <c r="F58" s="78">
        <v>250.2</v>
      </c>
      <c r="G58" s="78">
        <v>250.2</v>
      </c>
      <c r="H58" s="78">
        <v>250.2</v>
      </c>
      <c r="I58" s="78">
        <v>272.2</v>
      </c>
      <c r="J58" s="78">
        <v>3157.75</v>
      </c>
      <c r="K58" s="78">
        <v>2939.44</v>
      </c>
      <c r="L58" s="78">
        <v>3523.94</v>
      </c>
      <c r="M58" s="78">
        <v>3523.94</v>
      </c>
      <c r="N58" s="78">
        <v>3523.94</v>
      </c>
      <c r="O58" s="78">
        <v>3833.8</v>
      </c>
      <c r="P58" s="29">
        <v>7</v>
      </c>
      <c r="Q58" s="78">
        <v>35.1</v>
      </c>
      <c r="R58" s="78">
        <v>5014.29</v>
      </c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 ht="22.5" customHeight="1">
      <c r="A59" s="27" t="s">
        <v>662</v>
      </c>
      <c r="B59" s="28">
        <v>47</v>
      </c>
      <c r="C59" s="29">
        <v>1877</v>
      </c>
      <c r="D59" s="78">
        <v>4462.1000000000004</v>
      </c>
      <c r="E59" s="78">
        <v>3195.9</v>
      </c>
      <c r="F59" s="78">
        <v>5679.8</v>
      </c>
      <c r="G59" s="78">
        <v>5679.8</v>
      </c>
      <c r="H59" s="78">
        <v>5679.8</v>
      </c>
      <c r="I59" s="78">
        <v>6447.2</v>
      </c>
      <c r="J59" s="78">
        <v>2377.25</v>
      </c>
      <c r="K59" s="78">
        <v>1702.66</v>
      </c>
      <c r="L59" s="78">
        <v>3026</v>
      </c>
      <c r="M59" s="78">
        <v>3026</v>
      </c>
      <c r="N59" s="78">
        <v>3026</v>
      </c>
      <c r="O59" s="78">
        <v>3434.84</v>
      </c>
      <c r="P59" s="29">
        <v>407</v>
      </c>
      <c r="Q59" s="78">
        <v>1595.4</v>
      </c>
      <c r="R59" s="78">
        <v>3919.9</v>
      </c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</row>
    <row r="60" spans="1:31" ht="11.25" customHeight="1">
      <c r="A60" s="27" t="s">
        <v>67</v>
      </c>
      <c r="B60" s="28">
        <v>48</v>
      </c>
      <c r="C60" s="29">
        <v>61</v>
      </c>
      <c r="D60" s="78">
        <v>151</v>
      </c>
      <c r="E60" s="78">
        <v>127.3</v>
      </c>
      <c r="F60" s="78">
        <v>191</v>
      </c>
      <c r="G60" s="78">
        <v>191.8</v>
      </c>
      <c r="H60" s="78">
        <v>191.8</v>
      </c>
      <c r="I60" s="78">
        <v>210.7</v>
      </c>
      <c r="J60" s="78">
        <v>2475.41</v>
      </c>
      <c r="K60" s="78">
        <v>2086.89</v>
      </c>
      <c r="L60" s="78">
        <v>3131.15</v>
      </c>
      <c r="M60" s="78">
        <v>3144.26</v>
      </c>
      <c r="N60" s="78">
        <v>3144.26</v>
      </c>
      <c r="O60" s="78">
        <v>3454.1</v>
      </c>
      <c r="P60" s="29">
        <v>8</v>
      </c>
      <c r="Q60" s="78">
        <v>37.200000000000003</v>
      </c>
      <c r="R60" s="78">
        <v>4650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</row>
    <row r="61" spans="1:31" ht="11.25" customHeight="1">
      <c r="A61" s="27" t="s">
        <v>90</v>
      </c>
      <c r="B61" s="28">
        <v>49</v>
      </c>
      <c r="C61" s="29">
        <v>1</v>
      </c>
      <c r="D61" s="78">
        <v>5.3</v>
      </c>
      <c r="E61" s="78">
        <v>5.2</v>
      </c>
      <c r="F61" s="78">
        <v>5.3</v>
      </c>
      <c r="G61" s="78">
        <v>5.3</v>
      </c>
      <c r="H61" s="78">
        <v>5.3</v>
      </c>
      <c r="I61" s="78">
        <v>5.6</v>
      </c>
      <c r="J61" s="78">
        <v>5300</v>
      </c>
      <c r="K61" s="78">
        <v>5200</v>
      </c>
      <c r="L61" s="78">
        <v>5300</v>
      </c>
      <c r="M61" s="78">
        <v>5300</v>
      </c>
      <c r="N61" s="78">
        <v>5300</v>
      </c>
      <c r="O61" s="78">
        <v>5600</v>
      </c>
      <c r="P61" s="29">
        <v>0</v>
      </c>
      <c r="Q61" s="78">
        <v>0</v>
      </c>
      <c r="R61" s="78">
        <v>0</v>
      </c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</row>
    <row r="62" spans="1:31" ht="22.5" customHeight="1">
      <c r="A62" s="27" t="s">
        <v>662</v>
      </c>
      <c r="B62" s="28">
        <v>50</v>
      </c>
      <c r="C62" s="29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29">
        <v>0</v>
      </c>
      <c r="Q62" s="78">
        <v>0</v>
      </c>
      <c r="R62" s="78">
        <v>0</v>
      </c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</row>
    <row r="63" spans="1:31" ht="11.25" customHeight="1">
      <c r="A63" s="27" t="s">
        <v>67</v>
      </c>
      <c r="B63" s="28">
        <v>51</v>
      </c>
      <c r="C63" s="29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29">
        <v>0</v>
      </c>
      <c r="Q63" s="78">
        <v>0</v>
      </c>
      <c r="R63" s="78">
        <v>0</v>
      </c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</row>
    <row r="64" spans="1:31" ht="11.25" customHeight="1">
      <c r="A64" s="27" t="s">
        <v>91</v>
      </c>
      <c r="B64" s="28">
        <v>52</v>
      </c>
      <c r="C64" s="29">
        <v>28</v>
      </c>
      <c r="D64" s="78">
        <v>109.2</v>
      </c>
      <c r="E64" s="78">
        <v>82.3</v>
      </c>
      <c r="F64" s="78">
        <v>114.1</v>
      </c>
      <c r="G64" s="78">
        <v>114.1</v>
      </c>
      <c r="H64" s="78">
        <v>114.1</v>
      </c>
      <c r="I64" s="78">
        <v>125.2</v>
      </c>
      <c r="J64" s="78">
        <v>3900</v>
      </c>
      <c r="K64" s="78">
        <v>2939.29</v>
      </c>
      <c r="L64" s="78">
        <v>4075</v>
      </c>
      <c r="M64" s="78">
        <v>4075</v>
      </c>
      <c r="N64" s="78">
        <v>4075</v>
      </c>
      <c r="O64" s="78">
        <v>4471.43</v>
      </c>
      <c r="P64" s="29">
        <v>0</v>
      </c>
      <c r="Q64" s="78">
        <v>0</v>
      </c>
      <c r="R64" s="78">
        <v>0</v>
      </c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</row>
    <row r="65" spans="1:31" ht="22.5" customHeight="1">
      <c r="A65" s="27" t="s">
        <v>662</v>
      </c>
      <c r="B65" s="28">
        <v>53</v>
      </c>
      <c r="C65" s="29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29">
        <v>0</v>
      </c>
      <c r="Q65" s="78">
        <v>0</v>
      </c>
      <c r="R65" s="78">
        <v>0</v>
      </c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</row>
    <row r="66" spans="1:31" ht="11.25" customHeight="1">
      <c r="A66" s="27" t="s">
        <v>67</v>
      </c>
      <c r="B66" s="28">
        <v>54</v>
      </c>
      <c r="C66" s="29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29">
        <v>0</v>
      </c>
      <c r="Q66" s="78">
        <v>0</v>
      </c>
      <c r="R66" s="78">
        <v>0</v>
      </c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</row>
    <row r="67" spans="1:31" ht="33.75" customHeight="1">
      <c r="A67" s="27" t="s">
        <v>92</v>
      </c>
      <c r="B67" s="28">
        <v>55</v>
      </c>
      <c r="C67" s="29">
        <v>113</v>
      </c>
      <c r="D67" s="78">
        <v>941.1</v>
      </c>
      <c r="E67" s="78">
        <v>873.4</v>
      </c>
      <c r="F67" s="78">
        <v>946.6</v>
      </c>
      <c r="G67" s="78">
        <v>946.6</v>
      </c>
      <c r="H67" s="78">
        <v>946.6</v>
      </c>
      <c r="I67" s="78">
        <v>962</v>
      </c>
      <c r="J67" s="78">
        <v>8328.32</v>
      </c>
      <c r="K67" s="78">
        <v>7729.2</v>
      </c>
      <c r="L67" s="78">
        <v>8376.99</v>
      </c>
      <c r="M67" s="78">
        <v>8376.99</v>
      </c>
      <c r="N67" s="78">
        <v>8376.99</v>
      </c>
      <c r="O67" s="78">
        <v>8513.27</v>
      </c>
      <c r="P67" s="29">
        <v>0</v>
      </c>
      <c r="Q67" s="78">
        <v>0</v>
      </c>
      <c r="R67" s="78">
        <v>0</v>
      </c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</row>
    <row r="68" spans="1:31" ht="22.5" customHeight="1">
      <c r="A68" s="27" t="s">
        <v>662</v>
      </c>
      <c r="B68" s="28">
        <v>56</v>
      </c>
      <c r="C68" s="29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29">
        <v>0</v>
      </c>
      <c r="Q68" s="78">
        <v>0</v>
      </c>
      <c r="R68" s="78">
        <v>0</v>
      </c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</row>
    <row r="69" spans="1:31" ht="11.25" customHeight="1">
      <c r="A69" s="27" t="s">
        <v>67</v>
      </c>
      <c r="B69" s="28">
        <v>57</v>
      </c>
      <c r="C69" s="29">
        <v>1</v>
      </c>
      <c r="D69" s="78">
        <v>1</v>
      </c>
      <c r="E69" s="78">
        <v>1</v>
      </c>
      <c r="F69" s="78">
        <v>2</v>
      </c>
      <c r="G69" s="78">
        <v>2</v>
      </c>
      <c r="H69" s="78">
        <v>2</v>
      </c>
      <c r="I69" s="78">
        <v>2.7</v>
      </c>
      <c r="J69" s="78">
        <v>1000</v>
      </c>
      <c r="K69" s="78">
        <v>1000</v>
      </c>
      <c r="L69" s="78">
        <v>2000</v>
      </c>
      <c r="M69" s="78">
        <v>2000</v>
      </c>
      <c r="N69" s="78">
        <v>2000</v>
      </c>
      <c r="O69" s="78">
        <v>2700</v>
      </c>
      <c r="P69" s="29">
        <v>0</v>
      </c>
      <c r="Q69" s="78">
        <v>0</v>
      </c>
      <c r="R69" s="78">
        <v>0</v>
      </c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</row>
    <row r="70" spans="1:31" ht="38.25" customHeight="1">
      <c r="A70" s="27" t="s">
        <v>93</v>
      </c>
      <c r="B70" s="28">
        <v>58</v>
      </c>
      <c r="C70" s="29">
        <v>96769</v>
      </c>
      <c r="D70" s="78">
        <v>351360.5</v>
      </c>
      <c r="E70" s="78">
        <v>259423.8</v>
      </c>
      <c r="F70" s="78">
        <v>381082.8</v>
      </c>
      <c r="G70" s="78">
        <v>382457.7</v>
      </c>
      <c r="H70" s="78">
        <v>386899.9</v>
      </c>
      <c r="I70" s="78">
        <v>417417.2</v>
      </c>
      <c r="J70" s="78">
        <v>3630.92</v>
      </c>
      <c r="K70" s="78">
        <v>2680.86</v>
      </c>
      <c r="L70" s="78">
        <v>3938.07</v>
      </c>
      <c r="M70" s="78">
        <v>3952.28</v>
      </c>
      <c r="N70" s="78">
        <v>3998.18</v>
      </c>
      <c r="O70" s="78">
        <v>4313.54</v>
      </c>
      <c r="P70" s="29">
        <v>3210</v>
      </c>
      <c r="Q70" s="78">
        <v>14757.6</v>
      </c>
      <c r="R70" s="78">
        <v>4597.38</v>
      </c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</row>
    <row r="71" spans="1:31" ht="11.25" customHeight="1">
      <c r="A71" s="27" t="s">
        <v>94</v>
      </c>
      <c r="B71" s="28">
        <v>59</v>
      </c>
      <c r="C71" s="29">
        <v>1924</v>
      </c>
      <c r="D71" s="78">
        <v>4986.1000000000004</v>
      </c>
      <c r="E71" s="78">
        <v>3840.9</v>
      </c>
      <c r="F71" s="78">
        <v>6125.4</v>
      </c>
      <c r="G71" s="78">
        <v>6133.2</v>
      </c>
      <c r="H71" s="78">
        <v>6144.5</v>
      </c>
      <c r="I71" s="78">
        <v>6844.2</v>
      </c>
      <c r="J71" s="78">
        <v>2591.5300000000002</v>
      </c>
      <c r="K71" s="78">
        <v>1996.31</v>
      </c>
      <c r="L71" s="78">
        <v>3183.68</v>
      </c>
      <c r="M71" s="78">
        <v>3187.73</v>
      </c>
      <c r="N71" s="78">
        <v>3193.61</v>
      </c>
      <c r="O71" s="78">
        <v>3557.28</v>
      </c>
      <c r="P71" s="29">
        <v>525</v>
      </c>
      <c r="Q71" s="78">
        <v>2168.1999999999998</v>
      </c>
      <c r="R71" s="78">
        <v>4129.71</v>
      </c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</row>
    <row r="72" spans="1:31" ht="11.25" customHeight="1">
      <c r="A72" s="27" t="s">
        <v>95</v>
      </c>
      <c r="B72" s="28">
        <v>60</v>
      </c>
      <c r="C72" s="29">
        <v>4527</v>
      </c>
      <c r="D72" s="78">
        <v>12162.2</v>
      </c>
      <c r="E72" s="78">
        <v>9371.5</v>
      </c>
      <c r="F72" s="78">
        <v>14967.5</v>
      </c>
      <c r="G72" s="78">
        <v>14977.1</v>
      </c>
      <c r="H72" s="78">
        <v>14983.7</v>
      </c>
      <c r="I72" s="78">
        <v>16463.599999999999</v>
      </c>
      <c r="J72" s="78">
        <v>2686.59</v>
      </c>
      <c r="K72" s="78">
        <v>2070.13</v>
      </c>
      <c r="L72" s="78">
        <v>3306.27</v>
      </c>
      <c r="M72" s="78">
        <v>3308.39</v>
      </c>
      <c r="N72" s="78">
        <v>3309.85</v>
      </c>
      <c r="O72" s="78">
        <v>3636.76</v>
      </c>
      <c r="P72" s="29">
        <v>325</v>
      </c>
      <c r="Q72" s="78">
        <v>1731.8</v>
      </c>
      <c r="R72" s="78">
        <v>5328.62</v>
      </c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</row>
    <row r="73" spans="1:31" ht="11.25" customHeight="1">
      <c r="A73" s="27" t="s">
        <v>96</v>
      </c>
      <c r="B73" s="28">
        <v>61</v>
      </c>
      <c r="C73" s="29">
        <v>48998</v>
      </c>
      <c r="D73" s="78">
        <v>185273.60000000001</v>
      </c>
      <c r="E73" s="78">
        <v>140542.5</v>
      </c>
      <c r="F73" s="78">
        <v>195290.8</v>
      </c>
      <c r="G73" s="78">
        <v>195343.9</v>
      </c>
      <c r="H73" s="78">
        <v>195370</v>
      </c>
      <c r="I73" s="78">
        <v>203452</v>
      </c>
      <c r="J73" s="78">
        <v>3781.24</v>
      </c>
      <c r="K73" s="78">
        <v>2868.33</v>
      </c>
      <c r="L73" s="78">
        <v>3985.69</v>
      </c>
      <c r="M73" s="78">
        <v>3986.77</v>
      </c>
      <c r="N73" s="78">
        <v>3987.31</v>
      </c>
      <c r="O73" s="78">
        <v>4152.25</v>
      </c>
      <c r="P73" s="29">
        <v>2603</v>
      </c>
      <c r="Q73" s="78">
        <v>12373.4</v>
      </c>
      <c r="R73" s="78">
        <v>4753.5200000000004</v>
      </c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</row>
    <row r="74" spans="1:31" ht="11.25" customHeight="1">
      <c r="A74" s="27" t="s">
        <v>97</v>
      </c>
      <c r="B74" s="28">
        <v>62</v>
      </c>
      <c r="C74" s="29">
        <v>37736</v>
      </c>
      <c r="D74" s="78">
        <v>155441.5</v>
      </c>
      <c r="E74" s="78">
        <v>114708.7</v>
      </c>
      <c r="F74" s="78">
        <v>159820.79999999999</v>
      </c>
      <c r="G74" s="78">
        <v>159839</v>
      </c>
      <c r="H74" s="78">
        <v>159853.70000000001</v>
      </c>
      <c r="I74" s="78">
        <v>173586.3</v>
      </c>
      <c r="J74" s="78">
        <v>4119.18</v>
      </c>
      <c r="K74" s="78">
        <v>3039.77</v>
      </c>
      <c r="L74" s="78">
        <v>4235.2299999999996</v>
      </c>
      <c r="M74" s="78">
        <v>4235.72</v>
      </c>
      <c r="N74" s="78">
        <v>4236.1099999999997</v>
      </c>
      <c r="O74" s="78">
        <v>4600.0200000000004</v>
      </c>
      <c r="P74" s="29">
        <v>6</v>
      </c>
      <c r="Q74" s="78">
        <v>24.6</v>
      </c>
      <c r="R74" s="78">
        <v>4100</v>
      </c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</row>
    <row r="75" spans="1:31" ht="11.25" customHeight="1">
      <c r="A75" s="27" t="s">
        <v>98</v>
      </c>
      <c r="B75" s="28">
        <v>63</v>
      </c>
      <c r="C75" s="29">
        <v>19468</v>
      </c>
      <c r="D75" s="78">
        <v>83627.899999999994</v>
      </c>
      <c r="E75" s="78">
        <v>56598.5</v>
      </c>
      <c r="F75" s="78">
        <v>86372.5</v>
      </c>
      <c r="G75" s="78">
        <v>86840.9</v>
      </c>
      <c r="H75" s="78">
        <v>86863.6</v>
      </c>
      <c r="I75" s="78">
        <v>98179</v>
      </c>
      <c r="J75" s="78">
        <v>4295.66</v>
      </c>
      <c r="K75" s="78">
        <v>2907.26</v>
      </c>
      <c r="L75" s="78">
        <v>4436.6400000000003</v>
      </c>
      <c r="M75" s="78">
        <v>4460.7</v>
      </c>
      <c r="N75" s="78">
        <v>4461.87</v>
      </c>
      <c r="O75" s="78">
        <v>5043.1000000000004</v>
      </c>
      <c r="P75" s="29">
        <v>4</v>
      </c>
      <c r="Q75" s="78">
        <v>25.4</v>
      </c>
      <c r="R75" s="78">
        <v>6350</v>
      </c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</row>
    <row r="76" spans="1:31" ht="11.25" customHeight="1">
      <c r="A76" s="27" t="s">
        <v>69</v>
      </c>
      <c r="B76" s="28">
        <v>64</v>
      </c>
      <c r="C76" s="29">
        <v>3643</v>
      </c>
      <c r="D76" s="78">
        <v>17279.2</v>
      </c>
      <c r="E76" s="78">
        <v>15864.8</v>
      </c>
      <c r="F76" s="78">
        <v>18695</v>
      </c>
      <c r="G76" s="78">
        <v>19126.3</v>
      </c>
      <c r="H76" s="78">
        <v>23347.200000000001</v>
      </c>
      <c r="I76" s="78">
        <v>23834</v>
      </c>
      <c r="J76" s="78">
        <v>4743.12</v>
      </c>
      <c r="K76" s="78">
        <v>4354.87</v>
      </c>
      <c r="L76" s="78">
        <v>5131.76</v>
      </c>
      <c r="M76" s="78">
        <v>5250.15</v>
      </c>
      <c r="N76" s="78">
        <v>6408.78</v>
      </c>
      <c r="O76" s="78">
        <v>6542.41</v>
      </c>
      <c r="P76" s="29">
        <v>546</v>
      </c>
      <c r="Q76" s="78">
        <v>3811.1</v>
      </c>
      <c r="R76" s="78">
        <v>6980.04</v>
      </c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</row>
    <row r="77" spans="1:31" ht="11.25" customHeight="1">
      <c r="A77" s="27" t="s">
        <v>99</v>
      </c>
      <c r="B77" s="28">
        <v>65</v>
      </c>
      <c r="C77" s="29">
        <v>13177</v>
      </c>
      <c r="D77" s="78">
        <v>55391.5</v>
      </c>
      <c r="E77" s="78">
        <v>52416.7</v>
      </c>
      <c r="F77" s="78">
        <v>59149.4</v>
      </c>
      <c r="G77" s="78">
        <v>59680.1</v>
      </c>
      <c r="H77" s="78">
        <v>62453.7</v>
      </c>
      <c r="I77" s="78">
        <v>64943.7</v>
      </c>
      <c r="J77" s="78">
        <v>4203.6499999999996</v>
      </c>
      <c r="K77" s="78">
        <v>3977.89</v>
      </c>
      <c r="L77" s="78">
        <v>4488.84</v>
      </c>
      <c r="M77" s="78">
        <v>4529.1099999999997</v>
      </c>
      <c r="N77" s="78">
        <v>4739.6000000000004</v>
      </c>
      <c r="O77" s="78">
        <v>4928.5600000000004</v>
      </c>
      <c r="P77" s="29">
        <v>1568</v>
      </c>
      <c r="Q77" s="78">
        <v>7766.3</v>
      </c>
      <c r="R77" s="78">
        <v>4953</v>
      </c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</row>
    <row r="78" spans="1:31" ht="11.25" customHeight="1">
      <c r="A78" s="27" t="s">
        <v>100</v>
      </c>
      <c r="B78" s="28">
        <v>66</v>
      </c>
      <c r="C78" s="29">
        <v>18307</v>
      </c>
      <c r="D78" s="78">
        <v>70723.899999999994</v>
      </c>
      <c r="E78" s="78">
        <v>62617.8</v>
      </c>
      <c r="F78" s="78">
        <v>76051.600000000006</v>
      </c>
      <c r="G78" s="78">
        <v>76221.600000000006</v>
      </c>
      <c r="H78" s="78">
        <v>79070.7</v>
      </c>
      <c r="I78" s="78">
        <v>81257.399999999994</v>
      </c>
      <c r="J78" s="78">
        <v>3863.22</v>
      </c>
      <c r="K78" s="78">
        <v>3420.43</v>
      </c>
      <c r="L78" s="78">
        <v>4154.24</v>
      </c>
      <c r="M78" s="78">
        <v>4163.5200000000004</v>
      </c>
      <c r="N78" s="78">
        <v>4319.1499999999996</v>
      </c>
      <c r="O78" s="78">
        <v>4438.6000000000004</v>
      </c>
      <c r="P78" s="29">
        <v>152</v>
      </c>
      <c r="Q78" s="78">
        <v>416.8</v>
      </c>
      <c r="R78" s="78">
        <v>2742.11</v>
      </c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</row>
    <row r="79" spans="1:31" ht="11.25" customHeight="1">
      <c r="A79" s="27" t="s">
        <v>101</v>
      </c>
      <c r="B79" s="28">
        <v>67</v>
      </c>
      <c r="C79" s="29">
        <v>19110</v>
      </c>
      <c r="D79" s="78">
        <v>93161</v>
      </c>
      <c r="E79" s="78">
        <v>81454.899999999994</v>
      </c>
      <c r="F79" s="78">
        <v>96539.7</v>
      </c>
      <c r="G79" s="78">
        <v>96789.7</v>
      </c>
      <c r="H79" s="78">
        <v>98942.2</v>
      </c>
      <c r="I79" s="78">
        <v>104505.1</v>
      </c>
      <c r="J79" s="78">
        <v>4874.99</v>
      </c>
      <c r="K79" s="78">
        <v>4262.42</v>
      </c>
      <c r="L79" s="78">
        <v>5051.79</v>
      </c>
      <c r="M79" s="78">
        <v>5064.87</v>
      </c>
      <c r="N79" s="78">
        <v>5177.51</v>
      </c>
      <c r="O79" s="78">
        <v>5468.61</v>
      </c>
      <c r="P79" s="29">
        <v>5</v>
      </c>
      <c r="Q79" s="78">
        <v>15.2</v>
      </c>
      <c r="R79" s="78">
        <v>3040</v>
      </c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1:31" ht="11.25" customHeight="1">
      <c r="A80" s="27" t="s">
        <v>102</v>
      </c>
      <c r="B80" s="28">
        <v>68</v>
      </c>
      <c r="C80" s="29">
        <v>5792</v>
      </c>
      <c r="D80" s="78">
        <v>34225.1</v>
      </c>
      <c r="E80" s="78">
        <v>28707.1</v>
      </c>
      <c r="F80" s="78">
        <v>35183.1</v>
      </c>
      <c r="G80" s="78">
        <v>35493.1</v>
      </c>
      <c r="H80" s="78">
        <v>35938.300000000003</v>
      </c>
      <c r="I80" s="78">
        <v>38519.800000000003</v>
      </c>
      <c r="J80" s="78">
        <v>5909.03</v>
      </c>
      <c r="K80" s="78">
        <v>4956.34</v>
      </c>
      <c r="L80" s="78">
        <v>6074.43</v>
      </c>
      <c r="M80" s="78">
        <v>6127.95</v>
      </c>
      <c r="N80" s="78">
        <v>6204.82</v>
      </c>
      <c r="O80" s="78">
        <v>6650.52</v>
      </c>
      <c r="P80" s="29">
        <v>1</v>
      </c>
      <c r="Q80" s="78">
        <v>4.5</v>
      </c>
      <c r="R80" s="78">
        <v>4500</v>
      </c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</row>
    <row r="81" spans="1:31" ht="88.5" customHeight="1">
      <c r="A81" s="27" t="s">
        <v>103</v>
      </c>
      <c r="B81" s="28">
        <v>69</v>
      </c>
      <c r="C81" s="29">
        <v>135895</v>
      </c>
      <c r="D81" s="78">
        <v>625513.4</v>
      </c>
      <c r="E81" s="78">
        <v>501429.6</v>
      </c>
      <c r="F81" s="78">
        <v>640912.19999999995</v>
      </c>
      <c r="G81" s="78">
        <v>642110.1</v>
      </c>
      <c r="H81" s="78">
        <v>653990.5</v>
      </c>
      <c r="I81" s="78">
        <v>691686</v>
      </c>
      <c r="J81" s="78">
        <v>4602.92</v>
      </c>
      <c r="K81" s="78">
        <v>3689.83</v>
      </c>
      <c r="L81" s="78">
        <v>4716.2299999999996</v>
      </c>
      <c r="M81" s="78">
        <v>4725.05</v>
      </c>
      <c r="N81" s="78">
        <v>4812.47</v>
      </c>
      <c r="O81" s="78">
        <v>5089.8599999999997</v>
      </c>
      <c r="P81" s="29">
        <v>3075</v>
      </c>
      <c r="Q81" s="78">
        <v>18040.900000000001</v>
      </c>
      <c r="R81" s="78">
        <v>5866.96</v>
      </c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</row>
    <row r="82" spans="1:31" ht="23.25" customHeight="1">
      <c r="A82" s="27" t="s">
        <v>104</v>
      </c>
      <c r="B82" s="28">
        <v>70</v>
      </c>
      <c r="C82" s="29">
        <v>44278</v>
      </c>
      <c r="D82" s="78">
        <v>163654.70000000001</v>
      </c>
      <c r="E82" s="78">
        <v>129584.3</v>
      </c>
      <c r="F82" s="78">
        <v>170750.7</v>
      </c>
      <c r="G82" s="78">
        <v>171125.3</v>
      </c>
      <c r="H82" s="78">
        <v>173433.8</v>
      </c>
      <c r="I82" s="78">
        <v>185748.5</v>
      </c>
      <c r="J82" s="78">
        <v>3696.07</v>
      </c>
      <c r="K82" s="78">
        <v>2926.61</v>
      </c>
      <c r="L82" s="78">
        <v>3856.33</v>
      </c>
      <c r="M82" s="78">
        <v>3864.79</v>
      </c>
      <c r="N82" s="78">
        <v>3916.93</v>
      </c>
      <c r="O82" s="78">
        <v>4195.05</v>
      </c>
      <c r="P82" s="29">
        <v>1991</v>
      </c>
      <c r="Q82" s="78">
        <v>10661.2</v>
      </c>
      <c r="R82" s="78">
        <v>5354.7</v>
      </c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</row>
    <row r="83" spans="1:31" ht="15.75" customHeight="1">
      <c r="A83" s="27" t="s">
        <v>105</v>
      </c>
      <c r="B83" s="28">
        <v>71</v>
      </c>
      <c r="C83" s="29">
        <v>6803</v>
      </c>
      <c r="D83" s="78">
        <v>28421.200000000001</v>
      </c>
      <c r="E83" s="78">
        <v>22007.3</v>
      </c>
      <c r="F83" s="78">
        <v>29581.1</v>
      </c>
      <c r="G83" s="78">
        <v>29639.7</v>
      </c>
      <c r="H83" s="78">
        <v>30072.799999999999</v>
      </c>
      <c r="I83" s="78">
        <v>31844</v>
      </c>
      <c r="J83" s="78">
        <v>4177.75</v>
      </c>
      <c r="K83" s="78">
        <v>3234.94</v>
      </c>
      <c r="L83" s="78">
        <v>4348.24</v>
      </c>
      <c r="M83" s="78">
        <v>4356.8599999999997</v>
      </c>
      <c r="N83" s="78">
        <v>4420.5200000000004</v>
      </c>
      <c r="O83" s="78">
        <v>4680.88</v>
      </c>
      <c r="P83" s="29">
        <v>173</v>
      </c>
      <c r="Q83" s="78">
        <v>1012.4</v>
      </c>
      <c r="R83" s="78">
        <v>5852.02</v>
      </c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1:31" ht="21" customHeight="1">
      <c r="A84" s="27" t="s">
        <v>106</v>
      </c>
      <c r="B84" s="28">
        <v>72</v>
      </c>
      <c r="C84" s="29">
        <v>58276</v>
      </c>
      <c r="D84" s="78">
        <v>271855.59999999998</v>
      </c>
      <c r="E84" s="78">
        <v>212919.8</v>
      </c>
      <c r="F84" s="78">
        <v>277128.59999999998</v>
      </c>
      <c r="G84" s="78">
        <v>277611.5</v>
      </c>
      <c r="H84" s="78">
        <v>281230.3</v>
      </c>
      <c r="I84" s="78">
        <v>298250.40000000002</v>
      </c>
      <c r="J84" s="78">
        <v>4664.97</v>
      </c>
      <c r="K84" s="78">
        <v>3653.64</v>
      </c>
      <c r="L84" s="78">
        <v>4755.45</v>
      </c>
      <c r="M84" s="78">
        <v>4763.74</v>
      </c>
      <c r="N84" s="78">
        <v>4825.83</v>
      </c>
      <c r="O84" s="78">
        <v>5117.8900000000003</v>
      </c>
      <c r="P84" s="29">
        <v>895</v>
      </c>
      <c r="Q84" s="78">
        <v>6192</v>
      </c>
      <c r="R84" s="78">
        <v>6918.44</v>
      </c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1:31" ht="12.75" customHeight="1">
      <c r="A85" s="27" t="s">
        <v>107</v>
      </c>
      <c r="B85" s="28">
        <v>73</v>
      </c>
      <c r="C85" s="29">
        <v>3783</v>
      </c>
      <c r="D85" s="78">
        <v>19204.5</v>
      </c>
      <c r="E85" s="78">
        <v>15810</v>
      </c>
      <c r="F85" s="78">
        <v>19491.7</v>
      </c>
      <c r="G85" s="78">
        <v>19547.3</v>
      </c>
      <c r="H85" s="78">
        <v>19968.5</v>
      </c>
      <c r="I85" s="78">
        <v>21238.2</v>
      </c>
      <c r="J85" s="78">
        <v>5076.53</v>
      </c>
      <c r="K85" s="78">
        <v>4179.22</v>
      </c>
      <c r="L85" s="78">
        <v>5152.45</v>
      </c>
      <c r="M85" s="78">
        <v>5167.1400000000003</v>
      </c>
      <c r="N85" s="78">
        <v>5278.48</v>
      </c>
      <c r="O85" s="78">
        <v>5614.12</v>
      </c>
      <c r="P85" s="29">
        <v>1</v>
      </c>
      <c r="Q85" s="78">
        <v>10.7</v>
      </c>
      <c r="R85" s="78">
        <v>10700</v>
      </c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31" ht="21" customHeight="1">
      <c r="A86" s="27" t="s">
        <v>108</v>
      </c>
      <c r="B86" s="28">
        <v>74</v>
      </c>
      <c r="C86" s="29">
        <v>16088</v>
      </c>
      <c r="D86" s="78">
        <v>90306.1</v>
      </c>
      <c r="E86" s="78">
        <v>76049.600000000006</v>
      </c>
      <c r="F86" s="78">
        <v>91581.6</v>
      </c>
      <c r="G86" s="78">
        <v>91759.5</v>
      </c>
      <c r="H86" s="78">
        <v>94783.6</v>
      </c>
      <c r="I86" s="78">
        <v>99427.4</v>
      </c>
      <c r="J86" s="78">
        <v>5613.26</v>
      </c>
      <c r="K86" s="78">
        <v>4727.1000000000004</v>
      </c>
      <c r="L86" s="78">
        <v>5692.54</v>
      </c>
      <c r="M86" s="78">
        <v>5703.6</v>
      </c>
      <c r="N86" s="78">
        <v>5891.57</v>
      </c>
      <c r="O86" s="78">
        <v>6180.22</v>
      </c>
      <c r="P86" s="29">
        <v>12</v>
      </c>
      <c r="Q86" s="78">
        <v>137.9</v>
      </c>
      <c r="R86" s="78">
        <v>11491.67</v>
      </c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</row>
    <row r="87" spans="1:31" ht="11.25" customHeight="1">
      <c r="A87" s="27" t="s">
        <v>109</v>
      </c>
      <c r="B87" s="28">
        <v>75</v>
      </c>
      <c r="C87" s="29">
        <v>1030</v>
      </c>
      <c r="D87" s="78">
        <v>6624.8</v>
      </c>
      <c r="E87" s="78">
        <v>5776.5</v>
      </c>
      <c r="F87" s="78">
        <v>6684.1</v>
      </c>
      <c r="G87" s="78">
        <v>6697.2</v>
      </c>
      <c r="H87" s="78">
        <v>6935</v>
      </c>
      <c r="I87" s="78">
        <v>7142.5</v>
      </c>
      <c r="J87" s="78">
        <v>6431.84</v>
      </c>
      <c r="K87" s="78">
        <v>5608.25</v>
      </c>
      <c r="L87" s="78">
        <v>6489.42</v>
      </c>
      <c r="M87" s="78">
        <v>6502.14</v>
      </c>
      <c r="N87" s="78">
        <v>6733.01</v>
      </c>
      <c r="O87" s="78">
        <v>6934.47</v>
      </c>
      <c r="P87" s="29">
        <v>1</v>
      </c>
      <c r="Q87" s="78">
        <v>8.6</v>
      </c>
      <c r="R87" s="78">
        <v>8600</v>
      </c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ht="21" customHeight="1">
      <c r="A88" s="27" t="s">
        <v>110</v>
      </c>
      <c r="B88" s="28">
        <v>76</v>
      </c>
      <c r="C88" s="29">
        <v>3190</v>
      </c>
      <c r="D88" s="78">
        <v>22437.7</v>
      </c>
      <c r="E88" s="78">
        <v>19556.2</v>
      </c>
      <c r="F88" s="78">
        <v>22605.7</v>
      </c>
      <c r="G88" s="78">
        <v>22628.7</v>
      </c>
      <c r="H88" s="78">
        <v>23730</v>
      </c>
      <c r="I88" s="78">
        <v>24303</v>
      </c>
      <c r="J88" s="78">
        <v>7033.76</v>
      </c>
      <c r="K88" s="78">
        <v>6130.47</v>
      </c>
      <c r="L88" s="78">
        <v>7086.43</v>
      </c>
      <c r="M88" s="78">
        <v>7093.64</v>
      </c>
      <c r="N88" s="78">
        <v>7438.87</v>
      </c>
      <c r="O88" s="78">
        <v>7618.5</v>
      </c>
      <c r="P88" s="29">
        <v>2</v>
      </c>
      <c r="Q88" s="78">
        <v>18.100000000000001</v>
      </c>
      <c r="R88" s="78">
        <v>9050</v>
      </c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1:31" ht="17.25" customHeight="1">
      <c r="A89" s="27" t="s">
        <v>111</v>
      </c>
      <c r="B89" s="28">
        <v>77</v>
      </c>
      <c r="C89" s="29">
        <v>934</v>
      </c>
      <c r="D89" s="78">
        <v>7690.1</v>
      </c>
      <c r="E89" s="78">
        <v>6670.8</v>
      </c>
      <c r="F89" s="78">
        <v>7716</v>
      </c>
      <c r="G89" s="78">
        <v>7726.1</v>
      </c>
      <c r="H89" s="78">
        <v>8141.6</v>
      </c>
      <c r="I89" s="78">
        <v>8226.7999999999993</v>
      </c>
      <c r="J89" s="78">
        <v>8233.51</v>
      </c>
      <c r="K89" s="78">
        <v>7142.18</v>
      </c>
      <c r="L89" s="78">
        <v>8261.24</v>
      </c>
      <c r="M89" s="78">
        <v>8272.06</v>
      </c>
      <c r="N89" s="78">
        <v>8716.92</v>
      </c>
      <c r="O89" s="78">
        <v>8808.14</v>
      </c>
      <c r="P89" s="29">
        <v>0</v>
      </c>
      <c r="Q89" s="78">
        <v>0</v>
      </c>
      <c r="R89" s="78">
        <v>0</v>
      </c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31" ht="11.25" customHeight="1">
      <c r="A90" s="27" t="s">
        <v>112</v>
      </c>
      <c r="B90" s="28">
        <v>78</v>
      </c>
      <c r="C90" s="29">
        <v>130</v>
      </c>
      <c r="D90" s="78">
        <v>1137.0999999999999</v>
      </c>
      <c r="E90" s="78">
        <v>982.9</v>
      </c>
      <c r="F90" s="78">
        <v>1144.2</v>
      </c>
      <c r="G90" s="78">
        <v>1144.2</v>
      </c>
      <c r="H90" s="78">
        <v>1218.3</v>
      </c>
      <c r="I90" s="78">
        <v>1214.4000000000001</v>
      </c>
      <c r="J90" s="78">
        <v>8746.92</v>
      </c>
      <c r="K90" s="78">
        <v>7560.77</v>
      </c>
      <c r="L90" s="78">
        <v>8801.5400000000009</v>
      </c>
      <c r="M90" s="78">
        <v>8801.5400000000009</v>
      </c>
      <c r="N90" s="78">
        <v>9371.5400000000009</v>
      </c>
      <c r="O90" s="78">
        <v>9341.5400000000009</v>
      </c>
      <c r="P90" s="29">
        <v>0</v>
      </c>
      <c r="Q90" s="78">
        <v>0</v>
      </c>
      <c r="R90" s="78">
        <v>0</v>
      </c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  <row r="91" spans="1:31" ht="21.75" customHeight="1">
      <c r="A91" s="27" t="s">
        <v>113</v>
      </c>
      <c r="B91" s="28">
        <v>79</v>
      </c>
      <c r="C91" s="29">
        <v>489</v>
      </c>
      <c r="D91" s="78">
        <v>4683.3</v>
      </c>
      <c r="E91" s="78">
        <v>4007.2</v>
      </c>
      <c r="F91" s="78">
        <v>4702.1000000000004</v>
      </c>
      <c r="G91" s="78">
        <v>4704.2</v>
      </c>
      <c r="H91" s="78">
        <v>4910.2</v>
      </c>
      <c r="I91" s="78">
        <v>4839</v>
      </c>
      <c r="J91" s="78">
        <v>9577.2999999999993</v>
      </c>
      <c r="K91" s="78">
        <v>8194.68</v>
      </c>
      <c r="L91" s="78">
        <v>9615.75</v>
      </c>
      <c r="M91" s="78">
        <v>9620.0400000000009</v>
      </c>
      <c r="N91" s="78">
        <v>10041.31</v>
      </c>
      <c r="O91" s="78">
        <v>9895.7099999999991</v>
      </c>
      <c r="P91" s="29">
        <v>0</v>
      </c>
      <c r="Q91" s="78">
        <v>0</v>
      </c>
      <c r="R91" s="78">
        <v>0</v>
      </c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</row>
    <row r="92" spans="1:31" ht="21.75" customHeight="1">
      <c r="A92" s="27" t="s">
        <v>114</v>
      </c>
      <c r="B92" s="28">
        <v>80</v>
      </c>
      <c r="C92" s="29">
        <v>242</v>
      </c>
      <c r="D92" s="78">
        <v>2548.4</v>
      </c>
      <c r="E92" s="78">
        <v>2197.6</v>
      </c>
      <c r="F92" s="78">
        <v>2560.1999999999998</v>
      </c>
      <c r="G92" s="78">
        <v>2560.1999999999998</v>
      </c>
      <c r="H92" s="78">
        <v>2598.6</v>
      </c>
      <c r="I92" s="78">
        <v>2545.5</v>
      </c>
      <c r="J92" s="78">
        <v>10530.58</v>
      </c>
      <c r="K92" s="78">
        <v>9080.99</v>
      </c>
      <c r="L92" s="78">
        <v>10579.34</v>
      </c>
      <c r="M92" s="78">
        <v>10579.34</v>
      </c>
      <c r="N92" s="78">
        <v>10738.02</v>
      </c>
      <c r="O92" s="78">
        <v>10518.6</v>
      </c>
      <c r="P92" s="29">
        <v>0</v>
      </c>
      <c r="Q92" s="78">
        <v>0</v>
      </c>
      <c r="R92" s="78">
        <v>0</v>
      </c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</row>
    <row r="93" spans="1:31" ht="11.25" customHeight="1">
      <c r="A93" s="27" t="s">
        <v>115</v>
      </c>
      <c r="B93" s="28">
        <v>81</v>
      </c>
      <c r="C93" s="29">
        <v>55</v>
      </c>
      <c r="D93" s="78">
        <v>561.1</v>
      </c>
      <c r="E93" s="78">
        <v>474.2</v>
      </c>
      <c r="F93" s="78">
        <v>563.4</v>
      </c>
      <c r="G93" s="78">
        <v>563.4</v>
      </c>
      <c r="H93" s="78">
        <v>564.5</v>
      </c>
      <c r="I93" s="78">
        <v>556.70000000000005</v>
      </c>
      <c r="J93" s="78">
        <v>10201.82</v>
      </c>
      <c r="K93" s="78">
        <v>8621.82</v>
      </c>
      <c r="L93" s="78">
        <v>10243.64</v>
      </c>
      <c r="M93" s="78">
        <v>10243.64</v>
      </c>
      <c r="N93" s="78">
        <v>10263.64</v>
      </c>
      <c r="O93" s="78">
        <v>10121.82</v>
      </c>
      <c r="P93" s="29">
        <v>0</v>
      </c>
      <c r="Q93" s="78">
        <v>0</v>
      </c>
      <c r="R93" s="78">
        <v>0</v>
      </c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</row>
    <row r="94" spans="1:31" ht="21" customHeight="1">
      <c r="A94" s="27" t="s">
        <v>116</v>
      </c>
      <c r="B94" s="28">
        <v>82</v>
      </c>
      <c r="C94" s="29">
        <v>243</v>
      </c>
      <c r="D94" s="78">
        <v>2637.4</v>
      </c>
      <c r="E94" s="78">
        <v>2245.1999999999998</v>
      </c>
      <c r="F94" s="78">
        <v>2642.1</v>
      </c>
      <c r="G94" s="78">
        <v>2642.1</v>
      </c>
      <c r="H94" s="78">
        <v>2642.6</v>
      </c>
      <c r="I94" s="78">
        <v>2596.4</v>
      </c>
      <c r="J94" s="78">
        <v>10853.5</v>
      </c>
      <c r="K94" s="78">
        <v>9239.51</v>
      </c>
      <c r="L94" s="78">
        <v>10872.84</v>
      </c>
      <c r="M94" s="78">
        <v>10872.84</v>
      </c>
      <c r="N94" s="78">
        <v>10874.9</v>
      </c>
      <c r="O94" s="78">
        <v>10684.77</v>
      </c>
      <c r="P94" s="29">
        <v>0</v>
      </c>
      <c r="Q94" s="78">
        <v>0</v>
      </c>
      <c r="R94" s="78">
        <v>0</v>
      </c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</row>
    <row r="95" spans="1:31" ht="21.75" customHeight="1">
      <c r="A95" s="27" t="s">
        <v>117</v>
      </c>
      <c r="B95" s="28">
        <v>83</v>
      </c>
      <c r="C95" s="29">
        <v>117</v>
      </c>
      <c r="D95" s="78">
        <v>1203</v>
      </c>
      <c r="E95" s="78">
        <v>1017.1</v>
      </c>
      <c r="F95" s="78">
        <v>1205.2</v>
      </c>
      <c r="G95" s="78">
        <v>1205.2</v>
      </c>
      <c r="H95" s="78">
        <v>1205.2</v>
      </c>
      <c r="I95" s="78">
        <v>1202</v>
      </c>
      <c r="J95" s="78">
        <v>10282.049999999999</v>
      </c>
      <c r="K95" s="78">
        <v>8693.16</v>
      </c>
      <c r="L95" s="78">
        <v>10300.85</v>
      </c>
      <c r="M95" s="78">
        <v>10300.85</v>
      </c>
      <c r="N95" s="78">
        <v>10300.85</v>
      </c>
      <c r="O95" s="78">
        <v>10273.5</v>
      </c>
      <c r="P95" s="29">
        <v>0</v>
      </c>
      <c r="Q95" s="78">
        <v>0</v>
      </c>
      <c r="R95" s="78">
        <v>0</v>
      </c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</row>
    <row r="96" spans="1:31" ht="11.25" customHeight="1">
      <c r="A96" s="27" t="s">
        <v>118</v>
      </c>
      <c r="B96" s="28">
        <v>84</v>
      </c>
      <c r="C96" s="29">
        <v>19</v>
      </c>
      <c r="D96" s="78">
        <v>216.3</v>
      </c>
      <c r="E96" s="78">
        <v>180</v>
      </c>
      <c r="F96" s="78">
        <v>216.3</v>
      </c>
      <c r="G96" s="78">
        <v>216.3</v>
      </c>
      <c r="H96" s="78">
        <v>216.3</v>
      </c>
      <c r="I96" s="78">
        <v>212.6</v>
      </c>
      <c r="J96" s="78">
        <v>11384.21</v>
      </c>
      <c r="K96" s="78">
        <v>9473.68</v>
      </c>
      <c r="L96" s="78">
        <v>11384.21</v>
      </c>
      <c r="M96" s="78">
        <v>11384.21</v>
      </c>
      <c r="N96" s="78">
        <v>11384.21</v>
      </c>
      <c r="O96" s="78">
        <v>11189.47</v>
      </c>
      <c r="P96" s="29">
        <v>0</v>
      </c>
      <c r="Q96" s="78">
        <v>0</v>
      </c>
      <c r="R96" s="78">
        <v>0</v>
      </c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</row>
    <row r="97" spans="1:31" ht="21.75" customHeight="1">
      <c r="A97" s="27" t="s">
        <v>119</v>
      </c>
      <c r="B97" s="28">
        <v>85</v>
      </c>
      <c r="C97" s="29">
        <v>218</v>
      </c>
      <c r="D97" s="78">
        <v>2332.1</v>
      </c>
      <c r="E97" s="78">
        <v>1950.9</v>
      </c>
      <c r="F97" s="78">
        <v>2339.1999999999998</v>
      </c>
      <c r="G97" s="78">
        <v>2339.1999999999998</v>
      </c>
      <c r="H97" s="78">
        <v>2339.1999999999998</v>
      </c>
      <c r="I97" s="78">
        <v>2338.6</v>
      </c>
      <c r="J97" s="78">
        <v>10697.71</v>
      </c>
      <c r="K97" s="78">
        <v>8949.08</v>
      </c>
      <c r="L97" s="78">
        <v>10730.28</v>
      </c>
      <c r="M97" s="78">
        <v>10730.28</v>
      </c>
      <c r="N97" s="78">
        <v>10730.28</v>
      </c>
      <c r="O97" s="78">
        <v>10727.52</v>
      </c>
      <c r="P97" s="29">
        <v>0</v>
      </c>
      <c r="Q97" s="78">
        <v>0</v>
      </c>
      <c r="R97" s="78">
        <v>0</v>
      </c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</row>
    <row r="98" spans="1:31" ht="69.75" customHeight="1">
      <c r="A98" s="27" t="s">
        <v>120</v>
      </c>
      <c r="B98" s="28">
        <v>86</v>
      </c>
      <c r="C98" s="29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29">
        <v>0</v>
      </c>
      <c r="Q98" s="78">
        <v>0</v>
      </c>
      <c r="R98" s="78">
        <v>0</v>
      </c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</row>
    <row r="99" spans="1:31" ht="56.25" customHeight="1">
      <c r="A99" s="31" t="s">
        <v>121</v>
      </c>
      <c r="B99" s="35">
        <v>961</v>
      </c>
      <c r="C99" s="29">
        <v>448</v>
      </c>
      <c r="D99" s="78">
        <v>2019.9</v>
      </c>
      <c r="E99" s="78">
        <v>1716</v>
      </c>
      <c r="F99" s="78">
        <v>2072.5</v>
      </c>
      <c r="G99" s="78">
        <v>2072.5</v>
      </c>
      <c r="H99" s="78">
        <v>2072.5</v>
      </c>
      <c r="I99" s="78">
        <v>2177.1</v>
      </c>
      <c r="J99" s="78">
        <v>4508.93</v>
      </c>
      <c r="K99" s="78">
        <v>3830.13</v>
      </c>
      <c r="L99" s="78">
        <v>4626.12</v>
      </c>
      <c r="M99" s="78">
        <v>4626.12</v>
      </c>
      <c r="N99" s="78">
        <v>4626.12</v>
      </c>
      <c r="O99" s="78">
        <v>4859.6000000000004</v>
      </c>
      <c r="P99" s="29">
        <v>27</v>
      </c>
      <c r="Q99" s="78">
        <v>132</v>
      </c>
      <c r="R99" s="78">
        <v>4888.8900000000003</v>
      </c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</row>
    <row r="100" spans="1:31" ht="56.25" customHeight="1">
      <c r="A100" s="31" t="s">
        <v>122</v>
      </c>
      <c r="B100" s="35">
        <v>9611</v>
      </c>
      <c r="C100" s="29">
        <v>344</v>
      </c>
      <c r="D100" s="78">
        <v>1374</v>
      </c>
      <c r="E100" s="78">
        <v>1208.4000000000001</v>
      </c>
      <c r="F100" s="78">
        <v>1421.8</v>
      </c>
      <c r="G100" s="78">
        <v>1421.8</v>
      </c>
      <c r="H100" s="78">
        <v>1421.8</v>
      </c>
      <c r="I100" s="78">
        <v>1515.8</v>
      </c>
      <c r="J100" s="78">
        <v>3994.19</v>
      </c>
      <c r="K100" s="78">
        <v>3512.79</v>
      </c>
      <c r="L100" s="78">
        <v>4133.1400000000003</v>
      </c>
      <c r="M100" s="78">
        <v>4133.1400000000003</v>
      </c>
      <c r="N100" s="78">
        <v>4133.1400000000003</v>
      </c>
      <c r="O100" s="78">
        <v>4406.3999999999996</v>
      </c>
      <c r="P100" s="29">
        <v>19</v>
      </c>
      <c r="Q100" s="78">
        <v>97.2</v>
      </c>
      <c r="R100" s="78">
        <v>5115.79</v>
      </c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spans="1:31" ht="56.25" customHeight="1">
      <c r="A101" s="31" t="s">
        <v>123</v>
      </c>
      <c r="B101" s="35">
        <v>9612</v>
      </c>
      <c r="C101" s="29">
        <v>64</v>
      </c>
      <c r="D101" s="78">
        <v>374.1</v>
      </c>
      <c r="E101" s="78">
        <v>308.8</v>
      </c>
      <c r="F101" s="78">
        <v>377.2</v>
      </c>
      <c r="G101" s="78">
        <v>377.2</v>
      </c>
      <c r="H101" s="78">
        <v>377.2</v>
      </c>
      <c r="I101" s="78">
        <v>380.9</v>
      </c>
      <c r="J101" s="78">
        <v>5845.31</v>
      </c>
      <c r="K101" s="78">
        <v>4825</v>
      </c>
      <c r="L101" s="78">
        <v>5893.75</v>
      </c>
      <c r="M101" s="78">
        <v>5893.75</v>
      </c>
      <c r="N101" s="78">
        <v>5893.75</v>
      </c>
      <c r="O101" s="78">
        <v>5951.56</v>
      </c>
      <c r="P101" s="29">
        <v>4</v>
      </c>
      <c r="Q101" s="78">
        <v>11.9</v>
      </c>
      <c r="R101" s="78">
        <v>2975</v>
      </c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spans="1:31" ht="56.25" customHeight="1">
      <c r="A102" s="31" t="s">
        <v>124</v>
      </c>
      <c r="B102" s="35">
        <v>9613</v>
      </c>
      <c r="C102" s="29">
        <v>37</v>
      </c>
      <c r="D102" s="78">
        <v>236.9</v>
      </c>
      <c r="E102" s="78">
        <v>179.9</v>
      </c>
      <c r="F102" s="78">
        <v>238.6</v>
      </c>
      <c r="G102" s="78">
        <v>238.6</v>
      </c>
      <c r="H102" s="78">
        <v>238.6</v>
      </c>
      <c r="I102" s="78">
        <v>244.7</v>
      </c>
      <c r="J102" s="78">
        <v>6402.7</v>
      </c>
      <c r="K102" s="78">
        <v>4862.16</v>
      </c>
      <c r="L102" s="78">
        <v>6448.65</v>
      </c>
      <c r="M102" s="78">
        <v>6448.65</v>
      </c>
      <c r="N102" s="78">
        <v>6448.65</v>
      </c>
      <c r="O102" s="78">
        <v>6613.51</v>
      </c>
      <c r="P102" s="29">
        <v>4</v>
      </c>
      <c r="Q102" s="78">
        <v>22.9</v>
      </c>
      <c r="R102" s="78">
        <v>5725</v>
      </c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spans="1:31" ht="56.25" customHeight="1">
      <c r="A103" s="31" t="s">
        <v>125</v>
      </c>
      <c r="B103" s="35">
        <v>9614</v>
      </c>
      <c r="C103" s="29">
        <v>3</v>
      </c>
      <c r="D103" s="78">
        <v>34.9</v>
      </c>
      <c r="E103" s="78">
        <v>18.899999999999999</v>
      </c>
      <c r="F103" s="78">
        <v>34.9</v>
      </c>
      <c r="G103" s="78">
        <v>34.9</v>
      </c>
      <c r="H103" s="78">
        <v>34.9</v>
      </c>
      <c r="I103" s="78">
        <v>35.700000000000003</v>
      </c>
      <c r="J103" s="78">
        <v>11633.33</v>
      </c>
      <c r="K103" s="78">
        <v>6300</v>
      </c>
      <c r="L103" s="78">
        <v>11633.33</v>
      </c>
      <c r="M103" s="78">
        <v>11633.33</v>
      </c>
      <c r="N103" s="78">
        <v>11633.33</v>
      </c>
      <c r="O103" s="78">
        <v>11900</v>
      </c>
      <c r="P103" s="29">
        <v>0</v>
      </c>
      <c r="Q103" s="78">
        <v>0</v>
      </c>
      <c r="R103" s="78">
        <v>0</v>
      </c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spans="1:31" ht="56.25" customHeight="1">
      <c r="A104" s="31" t="s">
        <v>126</v>
      </c>
      <c r="B104" s="35">
        <v>962</v>
      </c>
      <c r="C104" s="29">
        <v>16981</v>
      </c>
      <c r="D104" s="78">
        <v>62671.5</v>
      </c>
      <c r="E104" s="78">
        <v>47114.5</v>
      </c>
      <c r="F104" s="78">
        <v>65598</v>
      </c>
      <c r="G104" s="78">
        <v>65624.5</v>
      </c>
      <c r="H104" s="78">
        <v>65624.5</v>
      </c>
      <c r="I104" s="78">
        <v>69124.800000000003</v>
      </c>
      <c r="J104" s="78">
        <v>3690.68</v>
      </c>
      <c r="K104" s="78">
        <v>2774.54</v>
      </c>
      <c r="L104" s="78">
        <v>3863.02</v>
      </c>
      <c r="M104" s="78">
        <v>3864.58</v>
      </c>
      <c r="N104" s="78">
        <v>3864.58</v>
      </c>
      <c r="O104" s="78">
        <v>4070.71</v>
      </c>
      <c r="P104" s="29">
        <v>472</v>
      </c>
      <c r="Q104" s="78">
        <v>1382.8</v>
      </c>
      <c r="R104" s="78">
        <v>2929.66</v>
      </c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spans="1:31" ht="46.5" customHeight="1">
      <c r="A105" s="33" t="s">
        <v>127</v>
      </c>
      <c r="B105" s="42">
        <v>97</v>
      </c>
      <c r="C105" s="29">
        <v>3</v>
      </c>
      <c r="D105" s="78">
        <v>26.4</v>
      </c>
      <c r="E105" s="78">
        <v>22.4</v>
      </c>
      <c r="F105" s="78">
        <v>26.4</v>
      </c>
      <c r="G105" s="78">
        <v>26.4</v>
      </c>
      <c r="H105" s="78">
        <v>28.5</v>
      </c>
      <c r="I105" s="78">
        <v>28.9</v>
      </c>
      <c r="J105" s="78">
        <v>8800</v>
      </c>
      <c r="K105" s="78">
        <v>7500</v>
      </c>
      <c r="L105" s="78">
        <v>8800</v>
      </c>
      <c r="M105" s="78">
        <v>8800</v>
      </c>
      <c r="N105" s="78">
        <v>9500</v>
      </c>
      <c r="O105" s="78">
        <v>9633.33</v>
      </c>
      <c r="P105" s="29">
        <v>0</v>
      </c>
      <c r="Q105" s="78">
        <v>0</v>
      </c>
      <c r="R105" s="78">
        <v>0</v>
      </c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ht="22.5" customHeight="1">
      <c r="A106" s="27" t="s">
        <v>128</v>
      </c>
      <c r="B106" s="28">
        <v>98</v>
      </c>
      <c r="C106" s="29">
        <v>1</v>
      </c>
      <c r="D106" s="78">
        <v>10.3</v>
      </c>
      <c r="E106" s="78">
        <v>9.1999999999999993</v>
      </c>
      <c r="F106" s="78">
        <v>10.3</v>
      </c>
      <c r="G106" s="78">
        <v>10.3</v>
      </c>
      <c r="H106" s="78">
        <v>12.4</v>
      </c>
      <c r="I106" s="78">
        <v>12.4</v>
      </c>
      <c r="J106" s="78">
        <v>10300</v>
      </c>
      <c r="K106" s="78">
        <v>9200</v>
      </c>
      <c r="L106" s="78">
        <v>10300</v>
      </c>
      <c r="M106" s="78">
        <v>10300</v>
      </c>
      <c r="N106" s="78">
        <v>12400</v>
      </c>
      <c r="O106" s="78">
        <v>12400</v>
      </c>
      <c r="P106" s="29">
        <v>0</v>
      </c>
      <c r="Q106" s="78">
        <v>0</v>
      </c>
      <c r="R106" s="78">
        <v>0</v>
      </c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ht="11.25" customHeight="1">
      <c r="A107" s="27" t="s">
        <v>129</v>
      </c>
      <c r="B107" s="28">
        <v>99</v>
      </c>
      <c r="C107" s="29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29">
        <v>0</v>
      </c>
      <c r="Q107" s="78">
        <v>0</v>
      </c>
      <c r="R107" s="78">
        <v>0</v>
      </c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ht="11.25" customHeight="1">
      <c r="A108" s="27" t="s">
        <v>130</v>
      </c>
      <c r="B108" s="28">
        <v>100</v>
      </c>
      <c r="C108" s="29">
        <v>1</v>
      </c>
      <c r="D108" s="78">
        <v>10</v>
      </c>
      <c r="E108" s="78">
        <v>9.1</v>
      </c>
      <c r="F108" s="78">
        <v>10</v>
      </c>
      <c r="G108" s="78">
        <v>10</v>
      </c>
      <c r="H108" s="78">
        <v>10</v>
      </c>
      <c r="I108" s="78">
        <v>10.3</v>
      </c>
      <c r="J108" s="78">
        <v>10000</v>
      </c>
      <c r="K108" s="78">
        <v>9100</v>
      </c>
      <c r="L108" s="78">
        <v>10000</v>
      </c>
      <c r="M108" s="78">
        <v>10000</v>
      </c>
      <c r="N108" s="78">
        <v>10000</v>
      </c>
      <c r="O108" s="78">
        <v>10300</v>
      </c>
      <c r="P108" s="29">
        <v>0</v>
      </c>
      <c r="Q108" s="78">
        <v>0</v>
      </c>
      <c r="R108" s="78">
        <v>0</v>
      </c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ht="11.25" customHeight="1">
      <c r="A109" s="27" t="s">
        <v>131</v>
      </c>
      <c r="B109" s="28">
        <v>101</v>
      </c>
      <c r="C109" s="29">
        <v>1</v>
      </c>
      <c r="D109" s="78">
        <v>6.1</v>
      </c>
      <c r="E109" s="78">
        <v>4.0999999999999996</v>
      </c>
      <c r="F109" s="78">
        <v>6.1</v>
      </c>
      <c r="G109" s="78">
        <v>6.1</v>
      </c>
      <c r="H109" s="78">
        <v>6.1</v>
      </c>
      <c r="I109" s="78">
        <v>6.2</v>
      </c>
      <c r="J109" s="78">
        <v>6100</v>
      </c>
      <c r="K109" s="78">
        <v>4100</v>
      </c>
      <c r="L109" s="78">
        <v>6100</v>
      </c>
      <c r="M109" s="78">
        <v>6100</v>
      </c>
      <c r="N109" s="78">
        <v>6100</v>
      </c>
      <c r="O109" s="78">
        <v>6200</v>
      </c>
      <c r="P109" s="29">
        <v>0</v>
      </c>
      <c r="Q109" s="78">
        <v>0</v>
      </c>
      <c r="R109" s="78">
        <v>0</v>
      </c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ht="45" customHeight="1">
      <c r="A110" s="27" t="s">
        <v>132</v>
      </c>
      <c r="B110" s="28">
        <v>102</v>
      </c>
      <c r="C110" s="29">
        <v>70</v>
      </c>
      <c r="D110" s="78">
        <v>678</v>
      </c>
      <c r="E110" s="78">
        <v>472.3</v>
      </c>
      <c r="F110" s="78">
        <v>687.5</v>
      </c>
      <c r="G110" s="78">
        <v>936.3</v>
      </c>
      <c r="H110" s="78">
        <v>986.3</v>
      </c>
      <c r="I110" s="78">
        <v>979.8</v>
      </c>
      <c r="J110" s="78">
        <v>9685.7099999999991</v>
      </c>
      <c r="K110" s="78">
        <v>6747.14</v>
      </c>
      <c r="L110" s="78">
        <v>9821.43</v>
      </c>
      <c r="M110" s="78">
        <v>13375.71</v>
      </c>
      <c r="N110" s="78">
        <v>14090</v>
      </c>
      <c r="O110" s="78">
        <v>13997.14</v>
      </c>
      <c r="P110" s="29">
        <v>6</v>
      </c>
      <c r="Q110" s="78">
        <v>51</v>
      </c>
      <c r="R110" s="78">
        <v>8500</v>
      </c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ht="22.5" customHeight="1">
      <c r="A111" s="43" t="s">
        <v>664</v>
      </c>
      <c r="B111" s="28">
        <v>103</v>
      </c>
      <c r="C111" s="29">
        <v>7</v>
      </c>
      <c r="D111" s="78">
        <v>48.2</v>
      </c>
      <c r="E111" s="78">
        <v>25.8</v>
      </c>
      <c r="F111" s="78">
        <v>48.2</v>
      </c>
      <c r="G111" s="78">
        <v>107.8</v>
      </c>
      <c r="H111" s="78">
        <v>107.8</v>
      </c>
      <c r="I111" s="78">
        <v>108.3</v>
      </c>
      <c r="J111" s="78">
        <v>6885.71</v>
      </c>
      <c r="K111" s="78">
        <v>3685.71</v>
      </c>
      <c r="L111" s="78">
        <v>6885.71</v>
      </c>
      <c r="M111" s="78">
        <v>15400</v>
      </c>
      <c r="N111" s="78">
        <v>15400</v>
      </c>
      <c r="O111" s="78">
        <v>15471.43</v>
      </c>
      <c r="P111" s="29">
        <v>0</v>
      </c>
      <c r="Q111" s="78">
        <v>0</v>
      </c>
      <c r="R111" s="78">
        <v>0</v>
      </c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ht="11.25" customHeight="1">
      <c r="A112" s="36" t="s">
        <v>86</v>
      </c>
      <c r="B112" s="28">
        <v>104</v>
      </c>
      <c r="C112" s="29">
        <v>37</v>
      </c>
      <c r="D112" s="78">
        <v>373.7</v>
      </c>
      <c r="E112" s="78">
        <v>258.2</v>
      </c>
      <c r="F112" s="78">
        <v>383.2</v>
      </c>
      <c r="G112" s="78">
        <v>533.29999999999995</v>
      </c>
      <c r="H112" s="78">
        <v>556.9</v>
      </c>
      <c r="I112" s="78">
        <v>548.9</v>
      </c>
      <c r="J112" s="78">
        <v>10100</v>
      </c>
      <c r="K112" s="78">
        <v>6978.38</v>
      </c>
      <c r="L112" s="78">
        <v>10356.76</v>
      </c>
      <c r="M112" s="78">
        <v>14413.51</v>
      </c>
      <c r="N112" s="78">
        <v>15051.35</v>
      </c>
      <c r="O112" s="78">
        <v>14835.14</v>
      </c>
      <c r="P112" s="29">
        <v>0</v>
      </c>
      <c r="Q112" s="78">
        <v>0</v>
      </c>
      <c r="R112" s="78">
        <v>0</v>
      </c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ht="11.25" customHeight="1">
      <c r="A113" s="36" t="s">
        <v>87</v>
      </c>
      <c r="B113" s="28">
        <v>105</v>
      </c>
      <c r="C113" s="29">
        <v>26</v>
      </c>
      <c r="D113" s="78">
        <v>256.10000000000002</v>
      </c>
      <c r="E113" s="78">
        <v>188.3</v>
      </c>
      <c r="F113" s="78">
        <v>256.10000000000002</v>
      </c>
      <c r="G113" s="78">
        <v>295.2</v>
      </c>
      <c r="H113" s="78">
        <v>321.60000000000002</v>
      </c>
      <c r="I113" s="78">
        <v>322.60000000000002</v>
      </c>
      <c r="J113" s="78">
        <v>9850</v>
      </c>
      <c r="K113" s="78">
        <v>7242.31</v>
      </c>
      <c r="L113" s="78">
        <v>9850</v>
      </c>
      <c r="M113" s="78">
        <v>11353.85</v>
      </c>
      <c r="N113" s="78">
        <v>12369.23</v>
      </c>
      <c r="O113" s="78">
        <v>12407.69</v>
      </c>
      <c r="P113" s="29">
        <v>6</v>
      </c>
      <c r="Q113" s="78">
        <v>51</v>
      </c>
      <c r="R113" s="78">
        <v>8500</v>
      </c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ht="31.5" customHeight="1">
      <c r="A114" s="27" t="s">
        <v>133</v>
      </c>
      <c r="B114" s="28">
        <v>106</v>
      </c>
      <c r="C114" s="29">
        <v>14925</v>
      </c>
      <c r="D114" s="78">
        <v>80432.100000000006</v>
      </c>
      <c r="E114" s="78">
        <v>68517.600000000006</v>
      </c>
      <c r="F114" s="78">
        <v>81821</v>
      </c>
      <c r="G114" s="78">
        <v>82179.899999999994</v>
      </c>
      <c r="H114" s="78">
        <v>88006.8</v>
      </c>
      <c r="I114" s="78">
        <v>90335.5</v>
      </c>
      <c r="J114" s="78">
        <v>5389.09</v>
      </c>
      <c r="K114" s="78">
        <v>4590.79</v>
      </c>
      <c r="L114" s="78">
        <v>5482.14</v>
      </c>
      <c r="M114" s="78">
        <v>5506.18</v>
      </c>
      <c r="N114" s="78">
        <v>5896.6</v>
      </c>
      <c r="O114" s="78">
        <v>6052.62</v>
      </c>
      <c r="P114" s="29">
        <v>29</v>
      </c>
      <c r="Q114" s="78">
        <v>159.6</v>
      </c>
      <c r="R114" s="78">
        <v>5503.45</v>
      </c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1:31" ht="22.5" customHeight="1">
      <c r="A115" s="43" t="s">
        <v>664</v>
      </c>
      <c r="B115" s="28">
        <v>107</v>
      </c>
      <c r="C115" s="29">
        <v>1604</v>
      </c>
      <c r="D115" s="78">
        <v>7396.9</v>
      </c>
      <c r="E115" s="78">
        <v>5633.8</v>
      </c>
      <c r="F115" s="78">
        <v>7749.9</v>
      </c>
      <c r="G115" s="78">
        <v>7804.4</v>
      </c>
      <c r="H115" s="78">
        <v>7931.3</v>
      </c>
      <c r="I115" s="78">
        <v>8363.7000000000007</v>
      </c>
      <c r="J115" s="78">
        <v>4611.53</v>
      </c>
      <c r="K115" s="78">
        <v>3512.34</v>
      </c>
      <c r="L115" s="78">
        <v>4831.6099999999997</v>
      </c>
      <c r="M115" s="78">
        <v>4865.59</v>
      </c>
      <c r="N115" s="78">
        <v>4944.7</v>
      </c>
      <c r="O115" s="78">
        <v>5214.28</v>
      </c>
      <c r="P115" s="29">
        <v>2</v>
      </c>
      <c r="Q115" s="78">
        <v>6.6</v>
      </c>
      <c r="R115" s="78">
        <v>3300</v>
      </c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31" ht="11.25" customHeight="1">
      <c r="A116" s="36" t="s">
        <v>86</v>
      </c>
      <c r="B116" s="28">
        <v>108</v>
      </c>
      <c r="C116" s="29">
        <v>5830</v>
      </c>
      <c r="D116" s="78">
        <v>30175.9</v>
      </c>
      <c r="E116" s="78">
        <v>25549.5</v>
      </c>
      <c r="F116" s="78">
        <v>30821.1</v>
      </c>
      <c r="G116" s="78">
        <v>31038.1</v>
      </c>
      <c r="H116" s="78">
        <v>31820.6</v>
      </c>
      <c r="I116" s="78">
        <v>33246.9</v>
      </c>
      <c r="J116" s="78">
        <v>5175.97</v>
      </c>
      <c r="K116" s="78">
        <v>4382.42</v>
      </c>
      <c r="L116" s="78">
        <v>5286.64</v>
      </c>
      <c r="M116" s="78">
        <v>5323.86</v>
      </c>
      <c r="N116" s="78">
        <v>5458.08</v>
      </c>
      <c r="O116" s="78">
        <v>5702.73</v>
      </c>
      <c r="P116" s="29">
        <v>17</v>
      </c>
      <c r="Q116" s="78">
        <v>89.6</v>
      </c>
      <c r="R116" s="78">
        <v>5270.59</v>
      </c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spans="1:31" ht="11.25" customHeight="1">
      <c r="A117" s="36" t="s">
        <v>87</v>
      </c>
      <c r="B117" s="28">
        <v>109</v>
      </c>
      <c r="C117" s="29">
        <v>7491</v>
      </c>
      <c r="D117" s="78">
        <v>42859.3</v>
      </c>
      <c r="E117" s="78">
        <v>37334.300000000003</v>
      </c>
      <c r="F117" s="78">
        <v>43250</v>
      </c>
      <c r="G117" s="78">
        <v>43337.4</v>
      </c>
      <c r="H117" s="78">
        <v>48254.9</v>
      </c>
      <c r="I117" s="78">
        <v>48724.9</v>
      </c>
      <c r="J117" s="78">
        <v>5721.44</v>
      </c>
      <c r="K117" s="78">
        <v>4983.8900000000003</v>
      </c>
      <c r="L117" s="78">
        <v>5773.59</v>
      </c>
      <c r="M117" s="78">
        <v>5785.26</v>
      </c>
      <c r="N117" s="78">
        <v>6441.72</v>
      </c>
      <c r="O117" s="78">
        <v>6504.46</v>
      </c>
      <c r="P117" s="29">
        <v>10</v>
      </c>
      <c r="Q117" s="78">
        <v>63.4</v>
      </c>
      <c r="R117" s="78">
        <v>6340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</row>
    <row r="118" spans="1:31" ht="31.5" customHeight="1">
      <c r="A118" s="27" t="s">
        <v>134</v>
      </c>
      <c r="B118" s="28">
        <v>110</v>
      </c>
      <c r="C118" s="29">
        <v>41389</v>
      </c>
      <c r="D118" s="78">
        <v>94511.5</v>
      </c>
      <c r="E118" s="78">
        <v>73858.3</v>
      </c>
      <c r="F118" s="78">
        <v>120896</v>
      </c>
      <c r="G118" s="78">
        <v>123570.9</v>
      </c>
      <c r="H118" s="78">
        <v>124682.7</v>
      </c>
      <c r="I118" s="78">
        <v>141830.29999999999</v>
      </c>
      <c r="J118" s="78">
        <v>2283.4899999999998</v>
      </c>
      <c r="K118" s="78">
        <v>1784.49</v>
      </c>
      <c r="L118" s="78">
        <v>2920.97</v>
      </c>
      <c r="M118" s="78">
        <v>2985.6</v>
      </c>
      <c r="N118" s="78">
        <v>3012.46</v>
      </c>
      <c r="O118" s="78">
        <v>3426.76</v>
      </c>
      <c r="P118" s="29">
        <v>2656</v>
      </c>
      <c r="Q118" s="78">
        <v>11034.1</v>
      </c>
      <c r="R118" s="78">
        <v>4154.41</v>
      </c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spans="1:31" ht="22.5" customHeight="1">
      <c r="A119" s="43" t="s">
        <v>664</v>
      </c>
      <c r="B119" s="28">
        <v>111</v>
      </c>
      <c r="C119" s="29">
        <v>2793</v>
      </c>
      <c r="D119" s="78">
        <v>9908.2000000000007</v>
      </c>
      <c r="E119" s="78">
        <v>6751</v>
      </c>
      <c r="F119" s="78">
        <v>10483.200000000001</v>
      </c>
      <c r="G119" s="78">
        <v>10779.1</v>
      </c>
      <c r="H119" s="78">
        <v>10793.1</v>
      </c>
      <c r="I119" s="78">
        <v>11119.9</v>
      </c>
      <c r="J119" s="78">
        <v>3547.51</v>
      </c>
      <c r="K119" s="78">
        <v>2417.11</v>
      </c>
      <c r="L119" s="78">
        <v>3753.38</v>
      </c>
      <c r="M119" s="78">
        <v>3859.33</v>
      </c>
      <c r="N119" s="78">
        <v>3864.34</v>
      </c>
      <c r="O119" s="78">
        <v>3981.35</v>
      </c>
      <c r="P119" s="29">
        <v>113</v>
      </c>
      <c r="Q119" s="78">
        <v>540.1</v>
      </c>
      <c r="R119" s="78">
        <v>4779.6499999999996</v>
      </c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</row>
    <row r="120" spans="1:31" ht="11.25" customHeight="1">
      <c r="A120" s="36" t="s">
        <v>86</v>
      </c>
      <c r="B120" s="28">
        <v>112</v>
      </c>
      <c r="C120" s="29">
        <v>12949</v>
      </c>
      <c r="D120" s="78">
        <v>40069.9</v>
      </c>
      <c r="E120" s="78">
        <v>31223.1</v>
      </c>
      <c r="F120" s="78">
        <v>43382.400000000001</v>
      </c>
      <c r="G120" s="78">
        <v>44426.9</v>
      </c>
      <c r="H120" s="78">
        <v>44549.5</v>
      </c>
      <c r="I120" s="78">
        <v>48802.9</v>
      </c>
      <c r="J120" s="78">
        <v>3094.44</v>
      </c>
      <c r="K120" s="78">
        <v>2411.2399999999998</v>
      </c>
      <c r="L120" s="78">
        <v>3350.24</v>
      </c>
      <c r="M120" s="78">
        <v>3430.91</v>
      </c>
      <c r="N120" s="78">
        <v>3440.38</v>
      </c>
      <c r="O120" s="78">
        <v>3768.86</v>
      </c>
      <c r="P120" s="29">
        <v>914</v>
      </c>
      <c r="Q120" s="78">
        <v>4340.3999999999996</v>
      </c>
      <c r="R120" s="78">
        <v>4748.8</v>
      </c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</row>
    <row r="121" spans="1:31" ht="11.25" customHeight="1">
      <c r="A121" s="36" t="s">
        <v>87</v>
      </c>
      <c r="B121" s="28">
        <v>113</v>
      </c>
      <c r="C121" s="29">
        <v>25647</v>
      </c>
      <c r="D121" s="78">
        <v>44533.4</v>
      </c>
      <c r="E121" s="78">
        <v>35884.199999999997</v>
      </c>
      <c r="F121" s="78">
        <v>67030.399999999994</v>
      </c>
      <c r="G121" s="78">
        <v>68364.899999999994</v>
      </c>
      <c r="H121" s="78">
        <v>69340.100000000006</v>
      </c>
      <c r="I121" s="78">
        <v>81907.5</v>
      </c>
      <c r="J121" s="78">
        <v>1736.4</v>
      </c>
      <c r="K121" s="78">
        <v>1399.16</v>
      </c>
      <c r="L121" s="78">
        <v>2613.58</v>
      </c>
      <c r="M121" s="78">
        <v>2665.61</v>
      </c>
      <c r="N121" s="78">
        <v>2703.63</v>
      </c>
      <c r="O121" s="78">
        <v>3193.64</v>
      </c>
      <c r="P121" s="29">
        <v>1629</v>
      </c>
      <c r="Q121" s="78">
        <v>6153.6</v>
      </c>
      <c r="R121" s="78">
        <v>3777.59</v>
      </c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</row>
    <row r="122" spans="1:31" ht="36.75" customHeight="1">
      <c r="A122" s="40" t="s">
        <v>666</v>
      </c>
      <c r="B122" s="44">
        <v>1131</v>
      </c>
      <c r="C122" s="29">
        <v>2372</v>
      </c>
      <c r="D122" s="78">
        <v>2414.4</v>
      </c>
      <c r="E122" s="78">
        <v>2235.9</v>
      </c>
      <c r="F122" s="78">
        <v>5440.6</v>
      </c>
      <c r="G122" s="78">
        <v>5440.6</v>
      </c>
      <c r="H122" s="78">
        <v>5440.6</v>
      </c>
      <c r="I122" s="78">
        <v>5600.2</v>
      </c>
      <c r="J122" s="78">
        <v>1017.88</v>
      </c>
      <c r="K122" s="78">
        <v>942.66</v>
      </c>
      <c r="L122" s="78">
        <v>2293.6799999999998</v>
      </c>
      <c r="M122" s="78">
        <v>2293.6799999999998</v>
      </c>
      <c r="N122" s="78">
        <v>2293.6799999999998</v>
      </c>
      <c r="O122" s="78">
        <v>2361</v>
      </c>
      <c r="P122" s="29">
        <v>328</v>
      </c>
      <c r="Q122" s="78">
        <v>774.4</v>
      </c>
      <c r="R122" s="78">
        <v>2360.98</v>
      </c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</row>
    <row r="123" spans="1:31" ht="21.75" customHeight="1">
      <c r="A123" s="40" t="s">
        <v>664</v>
      </c>
      <c r="B123" s="39">
        <v>1132</v>
      </c>
      <c r="C123" s="29">
        <v>2</v>
      </c>
      <c r="D123" s="78">
        <v>2.5</v>
      </c>
      <c r="E123" s="78">
        <v>2.5</v>
      </c>
      <c r="F123" s="78">
        <v>4.2</v>
      </c>
      <c r="G123" s="78">
        <v>4.2</v>
      </c>
      <c r="H123" s="78">
        <v>4.2</v>
      </c>
      <c r="I123" s="78">
        <v>4.7</v>
      </c>
      <c r="J123" s="78">
        <v>1250</v>
      </c>
      <c r="K123" s="78">
        <v>1250</v>
      </c>
      <c r="L123" s="78">
        <v>2100</v>
      </c>
      <c r="M123" s="78">
        <v>2100</v>
      </c>
      <c r="N123" s="78">
        <v>2100</v>
      </c>
      <c r="O123" s="78">
        <v>2350</v>
      </c>
      <c r="P123" s="29">
        <v>0</v>
      </c>
      <c r="Q123" s="78">
        <v>0</v>
      </c>
      <c r="R123" s="78">
        <v>0</v>
      </c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spans="1:31" ht="11.25" customHeight="1">
      <c r="A124" s="41" t="s">
        <v>135</v>
      </c>
      <c r="B124" s="39">
        <v>1133</v>
      </c>
      <c r="C124" s="29">
        <v>522</v>
      </c>
      <c r="D124" s="78">
        <v>706.1</v>
      </c>
      <c r="E124" s="78">
        <v>643.79999999999995</v>
      </c>
      <c r="F124" s="78">
        <v>1196.3</v>
      </c>
      <c r="G124" s="78">
        <v>1196.3</v>
      </c>
      <c r="H124" s="78">
        <v>1196.3</v>
      </c>
      <c r="I124" s="78">
        <v>1232.4000000000001</v>
      </c>
      <c r="J124" s="78">
        <v>1352.68</v>
      </c>
      <c r="K124" s="78">
        <v>1233.33</v>
      </c>
      <c r="L124" s="78">
        <v>2291.7600000000002</v>
      </c>
      <c r="M124" s="78">
        <v>2291.7600000000002</v>
      </c>
      <c r="N124" s="78">
        <v>2291.7600000000002</v>
      </c>
      <c r="O124" s="78">
        <v>2360.92</v>
      </c>
      <c r="P124" s="29">
        <v>70</v>
      </c>
      <c r="Q124" s="78">
        <v>165.3</v>
      </c>
      <c r="R124" s="78">
        <v>2361.4299999999998</v>
      </c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spans="1:31" ht="11.25" customHeight="1">
      <c r="A125" s="45" t="s">
        <v>87</v>
      </c>
      <c r="B125" s="39">
        <v>1134</v>
      </c>
      <c r="C125" s="29">
        <v>1848</v>
      </c>
      <c r="D125" s="78">
        <v>1705.8</v>
      </c>
      <c r="E125" s="78">
        <v>1589.6</v>
      </c>
      <c r="F125" s="78">
        <v>4240.1000000000004</v>
      </c>
      <c r="G125" s="78">
        <v>4240.1000000000004</v>
      </c>
      <c r="H125" s="78">
        <v>4240.1000000000004</v>
      </c>
      <c r="I125" s="78">
        <v>4363.1000000000004</v>
      </c>
      <c r="J125" s="78">
        <v>923.05</v>
      </c>
      <c r="K125" s="78">
        <v>860.17</v>
      </c>
      <c r="L125" s="78">
        <v>2294.4299999999998</v>
      </c>
      <c r="M125" s="78">
        <v>2294.4299999999998</v>
      </c>
      <c r="N125" s="78">
        <v>2294.4299999999998</v>
      </c>
      <c r="O125" s="78">
        <v>2360.98</v>
      </c>
      <c r="P125" s="29">
        <v>258</v>
      </c>
      <c r="Q125" s="78">
        <v>609.1</v>
      </c>
      <c r="R125" s="78">
        <v>2360.85</v>
      </c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spans="1:31" ht="23.25" customHeight="1">
      <c r="A126" s="35" t="s">
        <v>136</v>
      </c>
      <c r="B126" s="46">
        <v>1135</v>
      </c>
      <c r="C126" s="29">
        <v>3</v>
      </c>
      <c r="D126" s="78">
        <v>6.2</v>
      </c>
      <c r="E126" s="78">
        <v>3.9</v>
      </c>
      <c r="F126" s="78">
        <v>7.1</v>
      </c>
      <c r="G126" s="78">
        <v>7.1</v>
      </c>
      <c r="H126" s="78">
        <v>7.1</v>
      </c>
      <c r="I126" s="78">
        <v>7.1</v>
      </c>
      <c r="J126" s="78">
        <v>2100</v>
      </c>
      <c r="K126" s="78">
        <v>1333.33</v>
      </c>
      <c r="L126" s="78">
        <v>2366.67</v>
      </c>
      <c r="M126" s="78">
        <v>2366.67</v>
      </c>
      <c r="N126" s="78">
        <v>2366.67</v>
      </c>
      <c r="O126" s="78">
        <v>2366.67</v>
      </c>
      <c r="P126" s="29">
        <v>0</v>
      </c>
      <c r="Q126" s="78">
        <v>0</v>
      </c>
      <c r="R126" s="78">
        <v>0</v>
      </c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spans="1:31" ht="22.5" customHeight="1">
      <c r="A127" s="43" t="s">
        <v>664</v>
      </c>
      <c r="B127" s="39">
        <v>1136</v>
      </c>
      <c r="C127" s="29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29">
        <v>0</v>
      </c>
      <c r="Q127" s="78">
        <v>0</v>
      </c>
      <c r="R127" s="78">
        <v>0</v>
      </c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spans="1:31" ht="11.25" customHeight="1">
      <c r="A128" s="36" t="s">
        <v>86</v>
      </c>
      <c r="B128" s="39">
        <v>1137</v>
      </c>
      <c r="C128" s="29">
        <v>1</v>
      </c>
      <c r="D128" s="78">
        <v>2.2000000000000002</v>
      </c>
      <c r="E128" s="78">
        <v>0.9</v>
      </c>
      <c r="F128" s="78">
        <v>2.4</v>
      </c>
      <c r="G128" s="78">
        <v>2.4</v>
      </c>
      <c r="H128" s="78">
        <v>2.4</v>
      </c>
      <c r="I128" s="78">
        <v>2.4</v>
      </c>
      <c r="J128" s="78">
        <v>2200</v>
      </c>
      <c r="K128" s="78">
        <v>900</v>
      </c>
      <c r="L128" s="78">
        <v>2400</v>
      </c>
      <c r="M128" s="78">
        <v>2400</v>
      </c>
      <c r="N128" s="78">
        <v>2400</v>
      </c>
      <c r="O128" s="78">
        <v>2400</v>
      </c>
      <c r="P128" s="29">
        <v>0</v>
      </c>
      <c r="Q128" s="78">
        <v>0</v>
      </c>
      <c r="R128" s="78">
        <v>0</v>
      </c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</row>
    <row r="129" spans="1:31" ht="11.25" customHeight="1">
      <c r="A129" s="36" t="s">
        <v>87</v>
      </c>
      <c r="B129" s="39">
        <v>1138</v>
      </c>
      <c r="C129" s="29">
        <v>2</v>
      </c>
      <c r="D129" s="78">
        <v>4</v>
      </c>
      <c r="E129" s="78">
        <v>3</v>
      </c>
      <c r="F129" s="78">
        <v>4.7</v>
      </c>
      <c r="G129" s="78">
        <v>4.7</v>
      </c>
      <c r="H129" s="78">
        <v>4.7</v>
      </c>
      <c r="I129" s="78">
        <v>4.7</v>
      </c>
      <c r="J129" s="78">
        <v>2000</v>
      </c>
      <c r="K129" s="78">
        <v>1500</v>
      </c>
      <c r="L129" s="78">
        <v>2350</v>
      </c>
      <c r="M129" s="78">
        <v>2350</v>
      </c>
      <c r="N129" s="78">
        <v>2350</v>
      </c>
      <c r="O129" s="78">
        <v>2350</v>
      </c>
      <c r="P129" s="29">
        <v>0</v>
      </c>
      <c r="Q129" s="78">
        <v>0</v>
      </c>
      <c r="R129" s="78">
        <v>0</v>
      </c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spans="1:31" ht="33.75" customHeight="1">
      <c r="A130" s="27" t="s">
        <v>137</v>
      </c>
      <c r="B130" s="28">
        <v>114</v>
      </c>
      <c r="C130" s="29">
        <v>1174</v>
      </c>
      <c r="D130" s="78">
        <v>3077</v>
      </c>
      <c r="E130" s="78">
        <v>1726.9</v>
      </c>
      <c r="F130" s="78">
        <v>3642.4</v>
      </c>
      <c r="G130" s="78">
        <v>3741</v>
      </c>
      <c r="H130" s="78">
        <v>3741</v>
      </c>
      <c r="I130" s="78">
        <v>4278.6000000000004</v>
      </c>
      <c r="J130" s="78">
        <v>2620.9499999999998</v>
      </c>
      <c r="K130" s="78">
        <v>1470.95</v>
      </c>
      <c r="L130" s="78">
        <v>3102.56</v>
      </c>
      <c r="M130" s="78">
        <v>3186.54</v>
      </c>
      <c r="N130" s="78">
        <v>3186.54</v>
      </c>
      <c r="O130" s="78">
        <v>3644.46</v>
      </c>
      <c r="P130" s="29">
        <v>0</v>
      </c>
      <c r="Q130" s="78">
        <v>0</v>
      </c>
      <c r="R130" s="78">
        <v>0</v>
      </c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</row>
    <row r="131" spans="1:31" ht="11.25" customHeight="1">
      <c r="A131" s="27" t="s">
        <v>138</v>
      </c>
      <c r="B131" s="28">
        <v>115</v>
      </c>
      <c r="C131" s="29">
        <v>24019</v>
      </c>
      <c r="D131" s="78">
        <v>50621.599999999999</v>
      </c>
      <c r="E131" s="78">
        <v>37272.1</v>
      </c>
      <c r="F131" s="78">
        <v>67270.600000000006</v>
      </c>
      <c r="G131" s="78">
        <v>68809.399999999994</v>
      </c>
      <c r="H131" s="78">
        <v>69395.7</v>
      </c>
      <c r="I131" s="78">
        <v>79816.5</v>
      </c>
      <c r="J131" s="78">
        <v>2107.56</v>
      </c>
      <c r="K131" s="78">
        <v>1551.78</v>
      </c>
      <c r="L131" s="78">
        <v>2800.72</v>
      </c>
      <c r="M131" s="78">
        <v>2864.79</v>
      </c>
      <c r="N131" s="78">
        <v>2889.2</v>
      </c>
      <c r="O131" s="78">
        <v>3323.06</v>
      </c>
      <c r="P131" s="29">
        <v>1473</v>
      </c>
      <c r="Q131" s="78">
        <v>5863.4</v>
      </c>
      <c r="R131" s="78">
        <v>3980.58</v>
      </c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</row>
    <row r="132" spans="1:31" ht="12.75" customHeight="1">
      <c r="A132" s="27" t="s">
        <v>139</v>
      </c>
      <c r="B132" s="28">
        <v>116</v>
      </c>
      <c r="C132" s="29">
        <v>2800</v>
      </c>
      <c r="D132" s="78">
        <v>11135.2</v>
      </c>
      <c r="E132" s="78">
        <v>8582.9</v>
      </c>
      <c r="F132" s="78">
        <v>11167.5</v>
      </c>
      <c r="G132" s="78">
        <v>11346.1</v>
      </c>
      <c r="H132" s="78">
        <v>12192.6</v>
      </c>
      <c r="I132" s="78">
        <v>12868.6</v>
      </c>
      <c r="J132" s="78">
        <v>3976.86</v>
      </c>
      <c r="K132" s="78">
        <v>3065.32</v>
      </c>
      <c r="L132" s="78">
        <v>3988.39</v>
      </c>
      <c r="M132" s="78">
        <v>4052.18</v>
      </c>
      <c r="N132" s="78">
        <v>4354.5</v>
      </c>
      <c r="O132" s="78">
        <v>4595.93</v>
      </c>
      <c r="P132" s="29">
        <v>16</v>
      </c>
      <c r="Q132" s="78">
        <v>164.3</v>
      </c>
      <c r="R132" s="78">
        <v>10268.75</v>
      </c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</row>
    <row r="133" spans="1:31" ht="11.25" customHeight="1">
      <c r="A133" s="27" t="s">
        <v>140</v>
      </c>
      <c r="B133" s="28">
        <v>117</v>
      </c>
      <c r="C133" s="29">
        <v>40982</v>
      </c>
      <c r="D133" s="78">
        <v>91596.6</v>
      </c>
      <c r="E133" s="78">
        <v>71891.7</v>
      </c>
      <c r="F133" s="78">
        <v>117978</v>
      </c>
      <c r="G133" s="78">
        <v>118915.7</v>
      </c>
      <c r="H133" s="78">
        <v>120007.5</v>
      </c>
      <c r="I133" s="78">
        <v>137109.29999999999</v>
      </c>
      <c r="J133" s="78">
        <v>2235.04</v>
      </c>
      <c r="K133" s="78">
        <v>1754.23</v>
      </c>
      <c r="L133" s="78">
        <v>2878.78</v>
      </c>
      <c r="M133" s="78">
        <v>2901.66</v>
      </c>
      <c r="N133" s="78">
        <v>2928.3</v>
      </c>
      <c r="O133" s="78">
        <v>3345.59</v>
      </c>
      <c r="P133" s="29">
        <v>2553</v>
      </c>
      <c r="Q133" s="78">
        <v>9752.9</v>
      </c>
      <c r="R133" s="78">
        <v>3820.17</v>
      </c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</row>
    <row r="134" spans="1:31" ht="22.5" customHeight="1">
      <c r="A134" s="36" t="s">
        <v>141</v>
      </c>
      <c r="B134" s="28">
        <v>118</v>
      </c>
      <c r="C134" s="29">
        <v>497</v>
      </c>
      <c r="D134" s="78">
        <v>2621.4</v>
      </c>
      <c r="E134" s="78">
        <v>2454.4</v>
      </c>
      <c r="F134" s="78">
        <v>2701.9</v>
      </c>
      <c r="G134" s="78">
        <v>2711.9</v>
      </c>
      <c r="H134" s="78">
        <v>3797.2</v>
      </c>
      <c r="I134" s="78">
        <v>3881.6</v>
      </c>
      <c r="J134" s="78">
        <v>5274.45</v>
      </c>
      <c r="K134" s="78">
        <v>4938.43</v>
      </c>
      <c r="L134" s="78">
        <v>5436.42</v>
      </c>
      <c r="M134" s="78">
        <v>5456.54</v>
      </c>
      <c r="N134" s="78">
        <v>7640.24</v>
      </c>
      <c r="O134" s="78">
        <v>7810.06</v>
      </c>
      <c r="P134" s="29">
        <v>40</v>
      </c>
      <c r="Q134" s="78">
        <v>403.9</v>
      </c>
      <c r="R134" s="78">
        <v>10097.5</v>
      </c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</row>
    <row r="135" spans="1:31" ht="11.25" customHeight="1">
      <c r="A135" s="27" t="s">
        <v>142</v>
      </c>
      <c r="B135" s="28">
        <v>119</v>
      </c>
      <c r="C135" s="29">
        <v>402</v>
      </c>
      <c r="D135" s="78">
        <v>2894.8</v>
      </c>
      <c r="E135" s="78">
        <v>1948.7</v>
      </c>
      <c r="F135" s="78">
        <v>2897.9</v>
      </c>
      <c r="G135" s="78">
        <v>4633.3999999999996</v>
      </c>
      <c r="H135" s="78">
        <v>4653.3999999999996</v>
      </c>
      <c r="I135" s="78">
        <v>4698.5</v>
      </c>
      <c r="J135" s="78">
        <v>7201</v>
      </c>
      <c r="K135" s="78">
        <v>4847.76</v>
      </c>
      <c r="L135" s="78">
        <v>7208.46</v>
      </c>
      <c r="M135" s="78">
        <v>11525.87</v>
      </c>
      <c r="N135" s="78">
        <v>11575.62</v>
      </c>
      <c r="O135" s="78">
        <v>11687.81</v>
      </c>
      <c r="P135" s="29">
        <v>103</v>
      </c>
      <c r="Q135" s="78">
        <v>1281.2</v>
      </c>
      <c r="R135" s="78">
        <v>12438.83</v>
      </c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</row>
    <row r="136" spans="1:31" ht="22.5" customHeight="1">
      <c r="A136" s="43" t="s">
        <v>667</v>
      </c>
      <c r="B136" s="28">
        <v>120</v>
      </c>
      <c r="C136" s="29">
        <v>31</v>
      </c>
      <c r="D136" s="78">
        <v>228.3</v>
      </c>
      <c r="E136" s="78">
        <v>127.4</v>
      </c>
      <c r="F136" s="78">
        <v>230.7</v>
      </c>
      <c r="G136" s="78">
        <v>493.9</v>
      </c>
      <c r="H136" s="78">
        <v>493.9</v>
      </c>
      <c r="I136" s="78">
        <v>495.5</v>
      </c>
      <c r="J136" s="78">
        <v>7364.52</v>
      </c>
      <c r="K136" s="78">
        <v>4109.68</v>
      </c>
      <c r="L136" s="78">
        <v>7441.94</v>
      </c>
      <c r="M136" s="78">
        <v>15932.26</v>
      </c>
      <c r="N136" s="78">
        <v>15932.26</v>
      </c>
      <c r="O136" s="78">
        <v>15983.87</v>
      </c>
      <c r="P136" s="29">
        <v>2</v>
      </c>
      <c r="Q136" s="78">
        <v>45.3</v>
      </c>
      <c r="R136" s="78">
        <v>22650</v>
      </c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</row>
    <row r="137" spans="1:31" ht="11.25" customHeight="1">
      <c r="A137" s="36" t="s">
        <v>86</v>
      </c>
      <c r="B137" s="28">
        <v>121</v>
      </c>
      <c r="C137" s="29">
        <v>178</v>
      </c>
      <c r="D137" s="78">
        <v>1587.1</v>
      </c>
      <c r="E137" s="78">
        <v>1081.9000000000001</v>
      </c>
      <c r="F137" s="78">
        <v>1587.8</v>
      </c>
      <c r="G137" s="78">
        <v>2442.9</v>
      </c>
      <c r="H137" s="78">
        <v>2458.1999999999998</v>
      </c>
      <c r="I137" s="78">
        <v>2478.9</v>
      </c>
      <c r="J137" s="78">
        <v>8916.2900000000009</v>
      </c>
      <c r="K137" s="78">
        <v>6078.09</v>
      </c>
      <c r="L137" s="78">
        <v>8920.2199999999993</v>
      </c>
      <c r="M137" s="78">
        <v>13724.16</v>
      </c>
      <c r="N137" s="78">
        <v>13810.11</v>
      </c>
      <c r="O137" s="78">
        <v>13926.4</v>
      </c>
      <c r="P137" s="29">
        <v>46</v>
      </c>
      <c r="Q137" s="78">
        <v>711.8</v>
      </c>
      <c r="R137" s="78">
        <v>15473.91</v>
      </c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spans="1:31" ht="11.25" customHeight="1">
      <c r="A138" s="36" t="s">
        <v>87</v>
      </c>
      <c r="B138" s="28">
        <v>122</v>
      </c>
      <c r="C138" s="29">
        <v>193</v>
      </c>
      <c r="D138" s="78">
        <v>1079.4000000000001</v>
      </c>
      <c r="E138" s="78">
        <v>739.4</v>
      </c>
      <c r="F138" s="78">
        <v>1079.4000000000001</v>
      </c>
      <c r="G138" s="78">
        <v>1696.6</v>
      </c>
      <c r="H138" s="78">
        <v>1701.3</v>
      </c>
      <c r="I138" s="78">
        <v>1724.1</v>
      </c>
      <c r="J138" s="78">
        <v>5592.75</v>
      </c>
      <c r="K138" s="78">
        <v>3831.09</v>
      </c>
      <c r="L138" s="78">
        <v>5592.75</v>
      </c>
      <c r="M138" s="78">
        <v>8790.67</v>
      </c>
      <c r="N138" s="78">
        <v>8814.51</v>
      </c>
      <c r="O138" s="78">
        <v>8933.16</v>
      </c>
      <c r="P138" s="29">
        <v>55</v>
      </c>
      <c r="Q138" s="78">
        <v>524.1</v>
      </c>
      <c r="R138" s="78">
        <v>9529.09</v>
      </c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1:31" ht="22.5" customHeight="1">
      <c r="A139" s="27" t="s">
        <v>143</v>
      </c>
      <c r="B139" s="28">
        <v>123</v>
      </c>
      <c r="C139" s="29">
        <v>5</v>
      </c>
      <c r="D139" s="78">
        <v>20.100000000000001</v>
      </c>
      <c r="E139" s="78">
        <v>17.899999999999999</v>
      </c>
      <c r="F139" s="78">
        <v>20.100000000000001</v>
      </c>
      <c r="G139" s="78">
        <v>21.8</v>
      </c>
      <c r="H139" s="78">
        <v>21.8</v>
      </c>
      <c r="I139" s="78">
        <v>22.5</v>
      </c>
      <c r="J139" s="78">
        <v>4020</v>
      </c>
      <c r="K139" s="78">
        <v>3580</v>
      </c>
      <c r="L139" s="78">
        <v>4020</v>
      </c>
      <c r="M139" s="78">
        <v>4360</v>
      </c>
      <c r="N139" s="78">
        <v>4360</v>
      </c>
      <c r="O139" s="78">
        <v>4500</v>
      </c>
      <c r="P139" s="29">
        <v>0</v>
      </c>
      <c r="Q139" s="78">
        <v>0</v>
      </c>
      <c r="R139" s="78">
        <v>0</v>
      </c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</row>
    <row r="140" spans="1:31" ht="11.25" customHeight="1">
      <c r="A140" s="27" t="s">
        <v>144</v>
      </c>
      <c r="B140" s="28">
        <v>124</v>
      </c>
      <c r="C140" s="29">
        <v>239</v>
      </c>
      <c r="D140" s="78">
        <v>1256.3</v>
      </c>
      <c r="E140" s="78">
        <v>1165.2</v>
      </c>
      <c r="F140" s="78">
        <v>1273.4000000000001</v>
      </c>
      <c r="G140" s="78">
        <v>1280.5999999999999</v>
      </c>
      <c r="H140" s="78">
        <v>1453</v>
      </c>
      <c r="I140" s="78">
        <v>1488.7</v>
      </c>
      <c r="J140" s="78">
        <v>5256.49</v>
      </c>
      <c r="K140" s="78">
        <v>4875.3100000000004</v>
      </c>
      <c r="L140" s="78">
        <v>5328.03</v>
      </c>
      <c r="M140" s="78">
        <v>5358.16</v>
      </c>
      <c r="N140" s="78">
        <v>6079.5</v>
      </c>
      <c r="O140" s="78">
        <v>6228.87</v>
      </c>
      <c r="P140" s="29">
        <v>12</v>
      </c>
      <c r="Q140" s="78">
        <v>120.5</v>
      </c>
      <c r="R140" s="78">
        <v>10041.67</v>
      </c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</row>
    <row r="141" spans="1:31" ht="22.5" customHeight="1">
      <c r="A141" s="27" t="s">
        <v>145</v>
      </c>
      <c r="B141" s="28">
        <v>125</v>
      </c>
      <c r="C141" s="29">
        <v>103</v>
      </c>
      <c r="D141" s="78">
        <v>437.4</v>
      </c>
      <c r="E141" s="78">
        <v>404.7</v>
      </c>
      <c r="F141" s="78">
        <v>454.2</v>
      </c>
      <c r="G141" s="78">
        <v>461.4</v>
      </c>
      <c r="H141" s="78">
        <v>461.4</v>
      </c>
      <c r="I141" s="78">
        <v>481</v>
      </c>
      <c r="J141" s="78">
        <v>4246.6000000000004</v>
      </c>
      <c r="K141" s="78">
        <v>3929.13</v>
      </c>
      <c r="L141" s="78">
        <v>4409.71</v>
      </c>
      <c r="M141" s="78">
        <v>4479.6099999999997</v>
      </c>
      <c r="N141" s="78">
        <v>4479.6099999999997</v>
      </c>
      <c r="O141" s="78">
        <v>4669.8999999999996</v>
      </c>
      <c r="P141" s="29">
        <v>0</v>
      </c>
      <c r="Q141" s="78">
        <v>0</v>
      </c>
      <c r="R141" s="78">
        <v>0</v>
      </c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</row>
    <row r="142" spans="1:31" ht="33.75" customHeight="1">
      <c r="A142" s="27" t="s">
        <v>146</v>
      </c>
      <c r="B142" s="28">
        <v>126</v>
      </c>
      <c r="C142" s="29">
        <v>2432</v>
      </c>
      <c r="D142" s="78">
        <v>7045.1</v>
      </c>
      <c r="E142" s="78">
        <v>5392.6</v>
      </c>
      <c r="F142" s="78">
        <v>7570.9</v>
      </c>
      <c r="G142" s="78">
        <v>7580.1</v>
      </c>
      <c r="H142" s="78">
        <v>7580.1</v>
      </c>
      <c r="I142" s="78">
        <v>8497.7999999999993</v>
      </c>
      <c r="J142" s="78">
        <v>2896.83</v>
      </c>
      <c r="K142" s="78">
        <v>2217.35</v>
      </c>
      <c r="L142" s="78">
        <v>3113.03</v>
      </c>
      <c r="M142" s="78">
        <v>3116.82</v>
      </c>
      <c r="N142" s="78">
        <v>3116.82</v>
      </c>
      <c r="O142" s="78">
        <v>3494.16</v>
      </c>
      <c r="P142" s="29">
        <v>339</v>
      </c>
      <c r="Q142" s="78">
        <v>1418.7</v>
      </c>
      <c r="R142" s="78">
        <v>4184.96</v>
      </c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</row>
    <row r="143" spans="1:31" ht="11.25" customHeight="1">
      <c r="A143" s="36" t="s">
        <v>69</v>
      </c>
      <c r="B143" s="28">
        <v>127</v>
      </c>
      <c r="C143" s="29">
        <v>4298</v>
      </c>
      <c r="D143" s="78">
        <v>14060.2</v>
      </c>
      <c r="E143" s="78">
        <v>11422.2</v>
      </c>
      <c r="F143" s="78">
        <v>15379.2</v>
      </c>
      <c r="G143" s="78">
        <v>16097.4</v>
      </c>
      <c r="H143" s="78">
        <v>16216.7</v>
      </c>
      <c r="I143" s="78">
        <v>17358.8</v>
      </c>
      <c r="J143" s="78">
        <v>3271.34</v>
      </c>
      <c r="K143" s="78">
        <v>2657.56</v>
      </c>
      <c r="L143" s="78">
        <v>3578.22</v>
      </c>
      <c r="M143" s="78">
        <v>3745.32</v>
      </c>
      <c r="N143" s="78">
        <v>3773.08</v>
      </c>
      <c r="O143" s="78">
        <v>4038.81</v>
      </c>
      <c r="P143" s="29">
        <v>507</v>
      </c>
      <c r="Q143" s="78">
        <v>2854.1</v>
      </c>
      <c r="R143" s="78">
        <v>5629.39</v>
      </c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</row>
    <row r="144" spans="1:31" ht="33.75" customHeight="1">
      <c r="A144" s="27" t="s">
        <v>147</v>
      </c>
      <c r="B144" s="28">
        <v>128</v>
      </c>
      <c r="C144" s="29">
        <v>14918</v>
      </c>
      <c r="D144" s="78">
        <v>38845.4</v>
      </c>
      <c r="E144" s="78">
        <v>31229.8</v>
      </c>
      <c r="F144" s="78">
        <v>46849.5</v>
      </c>
      <c r="G144" s="78">
        <v>46925.9</v>
      </c>
      <c r="H144" s="78">
        <v>49909.5</v>
      </c>
      <c r="I144" s="78">
        <v>52721.3</v>
      </c>
      <c r="J144" s="78">
        <v>2603.9299999999998</v>
      </c>
      <c r="K144" s="78">
        <v>2093.4299999999998</v>
      </c>
      <c r="L144" s="78">
        <v>3140.46</v>
      </c>
      <c r="M144" s="78">
        <v>3145.59</v>
      </c>
      <c r="N144" s="78">
        <v>3345.6</v>
      </c>
      <c r="O144" s="78">
        <v>3534.08</v>
      </c>
      <c r="P144" s="29">
        <v>906</v>
      </c>
      <c r="Q144" s="78">
        <v>2393.6</v>
      </c>
      <c r="R144" s="78">
        <v>2641.94</v>
      </c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spans="1:31" ht="22.5" customHeight="1">
      <c r="A145" s="27" t="s">
        <v>148</v>
      </c>
      <c r="B145" s="28">
        <v>129</v>
      </c>
      <c r="C145" s="29">
        <v>10977</v>
      </c>
      <c r="D145" s="78">
        <v>32766</v>
      </c>
      <c r="E145" s="78">
        <v>26288.9</v>
      </c>
      <c r="F145" s="78">
        <v>39713.9</v>
      </c>
      <c r="G145" s="78">
        <v>39790.300000000003</v>
      </c>
      <c r="H145" s="78">
        <v>42660</v>
      </c>
      <c r="I145" s="78">
        <v>45295.199999999997</v>
      </c>
      <c r="J145" s="78">
        <v>2984.97</v>
      </c>
      <c r="K145" s="78">
        <v>2394.91</v>
      </c>
      <c r="L145" s="78">
        <v>3617.92</v>
      </c>
      <c r="M145" s="78">
        <v>3624.88</v>
      </c>
      <c r="N145" s="78">
        <v>3886.31</v>
      </c>
      <c r="O145" s="78">
        <v>4126.38</v>
      </c>
      <c r="P145" s="29">
        <v>351</v>
      </c>
      <c r="Q145" s="78">
        <v>1169.4000000000001</v>
      </c>
      <c r="R145" s="78">
        <v>3331.62</v>
      </c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spans="1:31" ht="11.25" customHeight="1">
      <c r="A146" s="27" t="s">
        <v>149</v>
      </c>
      <c r="B146" s="28">
        <v>130</v>
      </c>
      <c r="C146" s="29">
        <v>2578</v>
      </c>
      <c r="D146" s="78">
        <v>4755</v>
      </c>
      <c r="E146" s="78">
        <v>3877.4</v>
      </c>
      <c r="F146" s="78">
        <v>5388</v>
      </c>
      <c r="G146" s="78">
        <v>5388</v>
      </c>
      <c r="H146" s="78">
        <v>5492.5</v>
      </c>
      <c r="I146" s="78">
        <v>5628.1</v>
      </c>
      <c r="J146" s="78">
        <v>1844.45</v>
      </c>
      <c r="K146" s="78">
        <v>1504.03</v>
      </c>
      <c r="L146" s="78">
        <v>2089.9899999999998</v>
      </c>
      <c r="M146" s="78">
        <v>2089.9899999999998</v>
      </c>
      <c r="N146" s="78">
        <v>2130.5300000000002</v>
      </c>
      <c r="O146" s="78">
        <v>2183.13</v>
      </c>
      <c r="P146" s="29">
        <v>351</v>
      </c>
      <c r="Q146" s="78">
        <v>932.8</v>
      </c>
      <c r="R146" s="78">
        <v>2657.55</v>
      </c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spans="1:31" ht="11.25" customHeight="1">
      <c r="A147" s="27" t="s">
        <v>150</v>
      </c>
      <c r="B147" s="28">
        <v>131</v>
      </c>
      <c r="C147" s="29">
        <v>1363</v>
      </c>
      <c r="D147" s="78">
        <v>1324.4</v>
      </c>
      <c r="E147" s="78">
        <v>1063.5</v>
      </c>
      <c r="F147" s="78">
        <v>1747.6</v>
      </c>
      <c r="G147" s="78">
        <v>1747.6</v>
      </c>
      <c r="H147" s="78">
        <v>1757</v>
      </c>
      <c r="I147" s="78">
        <v>1798</v>
      </c>
      <c r="J147" s="78">
        <v>971.68</v>
      </c>
      <c r="K147" s="78">
        <v>780.26</v>
      </c>
      <c r="L147" s="78">
        <v>1282.17</v>
      </c>
      <c r="M147" s="78">
        <v>1282.17</v>
      </c>
      <c r="N147" s="78">
        <v>1289.07</v>
      </c>
      <c r="O147" s="78">
        <v>1319.15</v>
      </c>
      <c r="P147" s="29">
        <v>204</v>
      </c>
      <c r="Q147" s="78">
        <v>291.39999999999998</v>
      </c>
      <c r="R147" s="78">
        <v>1428.43</v>
      </c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spans="1:31" ht="11.25" customHeight="1">
      <c r="A148" s="27" t="s">
        <v>151</v>
      </c>
      <c r="B148" s="28">
        <v>132</v>
      </c>
      <c r="C148" s="29">
        <v>1204</v>
      </c>
      <c r="D148" s="78">
        <v>3148.5</v>
      </c>
      <c r="E148" s="78">
        <v>1785.4</v>
      </c>
      <c r="F148" s="78">
        <v>3592.6</v>
      </c>
      <c r="G148" s="78">
        <v>3602.9</v>
      </c>
      <c r="H148" s="78">
        <v>3636.4</v>
      </c>
      <c r="I148" s="78">
        <v>3802.6</v>
      </c>
      <c r="J148" s="78">
        <v>2615.0300000000002</v>
      </c>
      <c r="K148" s="78">
        <v>1482.89</v>
      </c>
      <c r="L148" s="78">
        <v>2983.89</v>
      </c>
      <c r="M148" s="78">
        <v>2992.44</v>
      </c>
      <c r="N148" s="78">
        <v>3020.27</v>
      </c>
      <c r="O148" s="78">
        <v>3158.31</v>
      </c>
      <c r="P148" s="29">
        <v>12</v>
      </c>
      <c r="Q148" s="78">
        <v>29</v>
      </c>
      <c r="R148" s="78">
        <v>2416.67</v>
      </c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</row>
    <row r="149" spans="1:31" ht="11.25" customHeight="1">
      <c r="A149" s="27" t="s">
        <v>152</v>
      </c>
      <c r="B149" s="28">
        <v>1321</v>
      </c>
      <c r="C149" s="29">
        <v>1040</v>
      </c>
      <c r="D149" s="78">
        <v>2917.3</v>
      </c>
      <c r="E149" s="78">
        <v>1628.6</v>
      </c>
      <c r="F149" s="78">
        <v>3287.6</v>
      </c>
      <c r="G149" s="78">
        <v>3297.9</v>
      </c>
      <c r="H149" s="78">
        <v>3331.4</v>
      </c>
      <c r="I149" s="78">
        <v>3473.9</v>
      </c>
      <c r="J149" s="78">
        <v>2805.1</v>
      </c>
      <c r="K149" s="78">
        <v>1565.96</v>
      </c>
      <c r="L149" s="78">
        <v>3161.15</v>
      </c>
      <c r="M149" s="78">
        <v>3171.06</v>
      </c>
      <c r="N149" s="78">
        <v>3203.27</v>
      </c>
      <c r="O149" s="78">
        <v>3340.29</v>
      </c>
      <c r="P149" s="29">
        <v>6</v>
      </c>
      <c r="Q149" s="78">
        <v>14.6</v>
      </c>
      <c r="R149" s="78">
        <v>2433.33</v>
      </c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</row>
    <row r="150" spans="1:31" ht="41.25" customHeight="1">
      <c r="A150" s="27" t="s">
        <v>153</v>
      </c>
      <c r="B150" s="28">
        <v>133</v>
      </c>
      <c r="C150" s="29">
        <v>203</v>
      </c>
      <c r="D150" s="78">
        <v>556.79999999999995</v>
      </c>
      <c r="E150" s="78">
        <v>365.2</v>
      </c>
      <c r="F150" s="78">
        <v>678.7</v>
      </c>
      <c r="G150" s="78">
        <v>678.7</v>
      </c>
      <c r="H150" s="78">
        <v>728.5</v>
      </c>
      <c r="I150" s="78">
        <v>790.4</v>
      </c>
      <c r="J150" s="78">
        <v>2742.86</v>
      </c>
      <c r="K150" s="78">
        <v>1799.01</v>
      </c>
      <c r="L150" s="78">
        <v>3343.35</v>
      </c>
      <c r="M150" s="78">
        <v>3343.35</v>
      </c>
      <c r="N150" s="78">
        <v>3588.67</v>
      </c>
      <c r="O150" s="78">
        <v>3893.6</v>
      </c>
      <c r="P150" s="29">
        <v>0</v>
      </c>
      <c r="Q150" s="78">
        <v>0</v>
      </c>
      <c r="R150" s="78">
        <v>0</v>
      </c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</row>
    <row r="151" spans="1:31" ht="11.25" customHeight="1">
      <c r="A151" s="27" t="s">
        <v>154</v>
      </c>
      <c r="B151" s="28">
        <v>134</v>
      </c>
      <c r="C151" s="29">
        <v>5127</v>
      </c>
      <c r="D151" s="78">
        <v>12946.1</v>
      </c>
      <c r="E151" s="78">
        <v>9238.2000000000007</v>
      </c>
      <c r="F151" s="78">
        <v>16413.5</v>
      </c>
      <c r="G151" s="78">
        <v>16428.7</v>
      </c>
      <c r="H151" s="78">
        <v>17319.3</v>
      </c>
      <c r="I151" s="78">
        <v>18436.900000000001</v>
      </c>
      <c r="J151" s="78">
        <v>2525.08</v>
      </c>
      <c r="K151" s="78">
        <v>1801.87</v>
      </c>
      <c r="L151" s="78">
        <v>3201.38</v>
      </c>
      <c r="M151" s="78">
        <v>3204.35</v>
      </c>
      <c r="N151" s="78">
        <v>3378.06</v>
      </c>
      <c r="O151" s="78">
        <v>3596.04</v>
      </c>
      <c r="P151" s="29">
        <v>97</v>
      </c>
      <c r="Q151" s="78">
        <v>285</v>
      </c>
      <c r="R151" s="78">
        <v>2938.14</v>
      </c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</row>
    <row r="152" spans="1:31" ht="11.25" customHeight="1">
      <c r="A152" s="27" t="s">
        <v>155</v>
      </c>
      <c r="B152" s="28">
        <v>1341</v>
      </c>
      <c r="C152" s="29">
        <v>6481</v>
      </c>
      <c r="D152" s="78">
        <v>15208.2</v>
      </c>
      <c r="E152" s="78">
        <v>10409.200000000001</v>
      </c>
      <c r="F152" s="78">
        <v>19667.3</v>
      </c>
      <c r="G152" s="78">
        <v>19743.8</v>
      </c>
      <c r="H152" s="78">
        <v>20320.400000000001</v>
      </c>
      <c r="I152" s="78">
        <v>21426.6</v>
      </c>
      <c r="J152" s="78">
        <v>2346.58</v>
      </c>
      <c r="K152" s="78">
        <v>1606.11</v>
      </c>
      <c r="L152" s="78">
        <v>3034.61</v>
      </c>
      <c r="M152" s="78">
        <v>3046.41</v>
      </c>
      <c r="N152" s="78">
        <v>3135.38</v>
      </c>
      <c r="O152" s="78">
        <v>3306.06</v>
      </c>
      <c r="P152" s="29">
        <v>81</v>
      </c>
      <c r="Q152" s="78">
        <v>267.10000000000002</v>
      </c>
      <c r="R152" s="78">
        <v>3297.53</v>
      </c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</row>
    <row r="153" spans="1:31" ht="22.5" customHeight="1">
      <c r="A153" s="43" t="s">
        <v>664</v>
      </c>
      <c r="B153" s="28">
        <v>1342</v>
      </c>
      <c r="C153" s="29">
        <v>1460</v>
      </c>
      <c r="D153" s="78">
        <v>3909.9</v>
      </c>
      <c r="E153" s="78">
        <v>2166.9</v>
      </c>
      <c r="F153" s="78">
        <v>4882.6000000000004</v>
      </c>
      <c r="G153" s="78">
        <v>4936.8</v>
      </c>
      <c r="H153" s="78">
        <v>5024.3</v>
      </c>
      <c r="I153" s="78">
        <v>5142</v>
      </c>
      <c r="J153" s="78">
        <v>2678.01</v>
      </c>
      <c r="K153" s="78">
        <v>1484.18</v>
      </c>
      <c r="L153" s="78">
        <v>3344.25</v>
      </c>
      <c r="M153" s="78">
        <v>3381.37</v>
      </c>
      <c r="N153" s="78">
        <v>3441.3</v>
      </c>
      <c r="O153" s="78">
        <v>3521.92</v>
      </c>
      <c r="P153" s="29">
        <v>27</v>
      </c>
      <c r="Q153" s="78">
        <v>85.9</v>
      </c>
      <c r="R153" s="78">
        <v>3181.48</v>
      </c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</row>
    <row r="154" spans="1:31" ht="11.25" customHeight="1">
      <c r="A154" s="36" t="s">
        <v>86</v>
      </c>
      <c r="B154" s="28">
        <v>1343</v>
      </c>
      <c r="C154" s="29">
        <v>2481</v>
      </c>
      <c r="D154" s="78">
        <v>5751.9</v>
      </c>
      <c r="E154" s="78">
        <v>3996.5</v>
      </c>
      <c r="F154" s="78">
        <v>7394.1</v>
      </c>
      <c r="G154" s="78">
        <v>7404.4</v>
      </c>
      <c r="H154" s="78">
        <v>7626.8</v>
      </c>
      <c r="I154" s="78">
        <v>8187.2</v>
      </c>
      <c r="J154" s="78">
        <v>2318.38</v>
      </c>
      <c r="K154" s="78">
        <v>1610.84</v>
      </c>
      <c r="L154" s="78">
        <v>2980.29</v>
      </c>
      <c r="M154" s="78">
        <v>2984.44</v>
      </c>
      <c r="N154" s="78">
        <v>3074.08</v>
      </c>
      <c r="O154" s="78">
        <v>3299.96</v>
      </c>
      <c r="P154" s="29">
        <v>25</v>
      </c>
      <c r="Q154" s="78">
        <v>75.3</v>
      </c>
      <c r="R154" s="78">
        <v>3012</v>
      </c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</row>
    <row r="155" spans="1:31" ht="11.25" customHeight="1">
      <c r="A155" s="36" t="s">
        <v>87</v>
      </c>
      <c r="B155" s="28">
        <v>1344</v>
      </c>
      <c r="C155" s="29">
        <v>2540</v>
      </c>
      <c r="D155" s="78">
        <v>5546.4</v>
      </c>
      <c r="E155" s="78">
        <v>4245.8</v>
      </c>
      <c r="F155" s="78">
        <v>7390.6</v>
      </c>
      <c r="G155" s="78">
        <v>7402.6</v>
      </c>
      <c r="H155" s="78">
        <v>7669.3</v>
      </c>
      <c r="I155" s="78">
        <v>8097.4</v>
      </c>
      <c r="J155" s="78">
        <v>2183.62</v>
      </c>
      <c r="K155" s="78">
        <v>1671.54</v>
      </c>
      <c r="L155" s="78">
        <v>2909.69</v>
      </c>
      <c r="M155" s="78">
        <v>2914.37</v>
      </c>
      <c r="N155" s="78">
        <v>3019.41</v>
      </c>
      <c r="O155" s="78">
        <v>3187.95</v>
      </c>
      <c r="P155" s="29">
        <v>29</v>
      </c>
      <c r="Q155" s="78">
        <v>105.9</v>
      </c>
      <c r="R155" s="78">
        <v>3651.72</v>
      </c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</row>
    <row r="156" spans="1:31" ht="22.5" customHeight="1">
      <c r="A156" s="27" t="s">
        <v>156</v>
      </c>
      <c r="B156" s="28">
        <v>1345</v>
      </c>
      <c r="C156" s="29">
        <v>2</v>
      </c>
      <c r="D156" s="78">
        <v>6.2</v>
      </c>
      <c r="E156" s="78">
        <v>5.9</v>
      </c>
      <c r="F156" s="78">
        <v>6.5</v>
      </c>
      <c r="G156" s="78">
        <v>6.5</v>
      </c>
      <c r="H156" s="78">
        <v>6.5</v>
      </c>
      <c r="I156" s="78">
        <v>7.8</v>
      </c>
      <c r="J156" s="78">
        <v>3100</v>
      </c>
      <c r="K156" s="78">
        <v>2950</v>
      </c>
      <c r="L156" s="78">
        <v>3250</v>
      </c>
      <c r="M156" s="78">
        <v>3250</v>
      </c>
      <c r="N156" s="78">
        <v>3250</v>
      </c>
      <c r="O156" s="78">
        <v>3900</v>
      </c>
      <c r="P156" s="29">
        <v>0</v>
      </c>
      <c r="Q156" s="78">
        <v>0</v>
      </c>
      <c r="R156" s="78">
        <v>0</v>
      </c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</row>
    <row r="157" spans="1:31" ht="11.25" customHeight="1">
      <c r="A157" s="27" t="s">
        <v>157</v>
      </c>
      <c r="B157" s="28">
        <v>1346</v>
      </c>
      <c r="C157" s="29">
        <v>6479</v>
      </c>
      <c r="D157" s="78">
        <v>15202</v>
      </c>
      <c r="E157" s="78">
        <v>10403.299999999999</v>
      </c>
      <c r="F157" s="78">
        <v>19660.8</v>
      </c>
      <c r="G157" s="78">
        <v>19737.3</v>
      </c>
      <c r="H157" s="78">
        <v>20313.900000000001</v>
      </c>
      <c r="I157" s="78">
        <v>21418.799999999999</v>
      </c>
      <c r="J157" s="78">
        <v>2346.35</v>
      </c>
      <c r="K157" s="78">
        <v>1605.7</v>
      </c>
      <c r="L157" s="78">
        <v>3034.54</v>
      </c>
      <c r="M157" s="78">
        <v>3046.35</v>
      </c>
      <c r="N157" s="78">
        <v>3135.34</v>
      </c>
      <c r="O157" s="78">
        <v>3305.88</v>
      </c>
      <c r="P157" s="29">
        <v>81</v>
      </c>
      <c r="Q157" s="78">
        <v>267.10000000000002</v>
      </c>
      <c r="R157" s="78">
        <v>3297.53</v>
      </c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</row>
    <row r="158" spans="1:31" ht="33.75" customHeight="1">
      <c r="A158" s="27" t="s">
        <v>158</v>
      </c>
      <c r="B158" s="28">
        <v>135</v>
      </c>
      <c r="C158" s="29">
        <v>3884</v>
      </c>
      <c r="D158" s="78">
        <v>14108.3</v>
      </c>
      <c r="E158" s="78">
        <v>12095.3</v>
      </c>
      <c r="F158" s="78">
        <v>14437.1</v>
      </c>
      <c r="G158" s="78">
        <v>14466.1</v>
      </c>
      <c r="H158" s="78">
        <v>14466.1</v>
      </c>
      <c r="I158" s="78">
        <v>15404.9</v>
      </c>
      <c r="J158" s="78">
        <v>3632.44</v>
      </c>
      <c r="K158" s="78">
        <v>3114.13</v>
      </c>
      <c r="L158" s="78">
        <v>3717.04</v>
      </c>
      <c r="M158" s="78">
        <v>3724.51</v>
      </c>
      <c r="N158" s="78">
        <v>3724.51</v>
      </c>
      <c r="O158" s="78">
        <v>3966.25</v>
      </c>
      <c r="P158" s="29">
        <v>52</v>
      </c>
      <c r="Q158" s="78">
        <v>340.3</v>
      </c>
      <c r="R158" s="78">
        <v>6546.15</v>
      </c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</row>
    <row r="159" spans="1:31" ht="22.5" customHeight="1">
      <c r="A159" s="27" t="s">
        <v>668</v>
      </c>
      <c r="B159" s="28">
        <v>136</v>
      </c>
      <c r="C159" s="29">
        <v>39</v>
      </c>
      <c r="D159" s="78">
        <v>790.3</v>
      </c>
      <c r="E159" s="78">
        <v>788.4</v>
      </c>
      <c r="F159" s="78">
        <v>790.3</v>
      </c>
      <c r="G159" s="78">
        <v>790.3</v>
      </c>
      <c r="H159" s="78">
        <v>790.3</v>
      </c>
      <c r="I159" s="78">
        <v>790.9</v>
      </c>
      <c r="J159" s="78">
        <v>20264.099999999999</v>
      </c>
      <c r="K159" s="78">
        <v>20215.38</v>
      </c>
      <c r="L159" s="78">
        <v>20264.099999999999</v>
      </c>
      <c r="M159" s="78">
        <v>20264.099999999999</v>
      </c>
      <c r="N159" s="78">
        <v>20264.099999999999</v>
      </c>
      <c r="O159" s="78">
        <v>20279.490000000002</v>
      </c>
      <c r="P159" s="29">
        <v>0</v>
      </c>
      <c r="Q159" s="78">
        <v>0</v>
      </c>
      <c r="R159" s="78">
        <v>0</v>
      </c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</row>
    <row r="160" spans="1:31" ht="22.5" customHeight="1">
      <c r="A160" s="36" t="s">
        <v>159</v>
      </c>
      <c r="B160" s="28">
        <v>137</v>
      </c>
      <c r="C160" s="29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29">
        <v>0</v>
      </c>
      <c r="Q160" s="78">
        <v>0</v>
      </c>
      <c r="R160" s="78">
        <v>0</v>
      </c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</row>
    <row r="161" spans="1:31" ht="11.25" customHeight="1">
      <c r="A161" s="36" t="s">
        <v>160</v>
      </c>
      <c r="B161" s="28">
        <v>138</v>
      </c>
      <c r="C161" s="29">
        <v>37</v>
      </c>
      <c r="D161" s="78">
        <v>780.7</v>
      </c>
      <c r="E161" s="78">
        <v>779.3</v>
      </c>
      <c r="F161" s="78">
        <v>780.7</v>
      </c>
      <c r="G161" s="78">
        <v>780.7</v>
      </c>
      <c r="H161" s="78">
        <v>780.7</v>
      </c>
      <c r="I161" s="78">
        <v>780.7</v>
      </c>
      <c r="J161" s="78">
        <v>21100</v>
      </c>
      <c r="K161" s="78">
        <v>21062.16</v>
      </c>
      <c r="L161" s="78">
        <v>21100</v>
      </c>
      <c r="M161" s="78">
        <v>21100</v>
      </c>
      <c r="N161" s="78">
        <v>21100</v>
      </c>
      <c r="O161" s="78">
        <v>21100</v>
      </c>
      <c r="P161" s="29">
        <v>0</v>
      </c>
      <c r="Q161" s="78">
        <v>0</v>
      </c>
      <c r="R161" s="78">
        <v>0</v>
      </c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</row>
    <row r="162" spans="1:31" ht="11.25" customHeight="1">
      <c r="A162" s="36" t="s">
        <v>161</v>
      </c>
      <c r="B162" s="28">
        <v>139</v>
      </c>
      <c r="C162" s="29">
        <v>2</v>
      </c>
      <c r="D162" s="78">
        <v>9.6</v>
      </c>
      <c r="E162" s="78">
        <v>9.1</v>
      </c>
      <c r="F162" s="78">
        <v>9.6</v>
      </c>
      <c r="G162" s="78">
        <v>9.6</v>
      </c>
      <c r="H162" s="78">
        <v>9.6</v>
      </c>
      <c r="I162" s="78">
        <v>10.199999999999999</v>
      </c>
      <c r="J162" s="78">
        <v>4800</v>
      </c>
      <c r="K162" s="78">
        <v>4550</v>
      </c>
      <c r="L162" s="78">
        <v>4800</v>
      </c>
      <c r="M162" s="78">
        <v>4800</v>
      </c>
      <c r="N162" s="78">
        <v>4800</v>
      </c>
      <c r="O162" s="78">
        <v>5100</v>
      </c>
      <c r="P162" s="29">
        <v>0</v>
      </c>
      <c r="Q162" s="78">
        <v>0</v>
      </c>
      <c r="R162" s="78">
        <v>0</v>
      </c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</row>
    <row r="163" spans="1:31" ht="21" customHeight="1">
      <c r="A163" s="27" t="s">
        <v>162</v>
      </c>
      <c r="B163" s="28">
        <v>140</v>
      </c>
      <c r="C163" s="29">
        <v>253</v>
      </c>
      <c r="D163" s="78">
        <v>1517.7</v>
      </c>
      <c r="E163" s="78">
        <v>1477.2</v>
      </c>
      <c r="F163" s="78">
        <v>1520.3</v>
      </c>
      <c r="G163" s="78">
        <v>1520.3</v>
      </c>
      <c r="H163" s="78">
        <v>1520.3</v>
      </c>
      <c r="I163" s="78">
        <v>1553.9</v>
      </c>
      <c r="J163" s="78">
        <v>5998.81</v>
      </c>
      <c r="K163" s="78">
        <v>5838.74</v>
      </c>
      <c r="L163" s="78">
        <v>6009.09</v>
      </c>
      <c r="M163" s="78">
        <v>6009.09</v>
      </c>
      <c r="N163" s="78">
        <v>6009.09</v>
      </c>
      <c r="O163" s="78">
        <v>6141.9</v>
      </c>
      <c r="P163" s="29">
        <v>7</v>
      </c>
      <c r="Q163" s="78">
        <v>66</v>
      </c>
      <c r="R163" s="78">
        <v>9428.57</v>
      </c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</row>
    <row r="164" spans="1:31" ht="11.25" customHeight="1">
      <c r="A164" s="27" t="s">
        <v>163</v>
      </c>
      <c r="B164" s="28">
        <v>141</v>
      </c>
      <c r="C164" s="29">
        <v>0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29">
        <v>0</v>
      </c>
      <c r="Q164" s="78">
        <v>0</v>
      </c>
      <c r="R164" s="78">
        <v>0</v>
      </c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</row>
    <row r="165" spans="1:31" ht="11.25" customHeight="1">
      <c r="A165" s="27" t="s">
        <v>164</v>
      </c>
      <c r="B165" s="28">
        <v>142</v>
      </c>
      <c r="C165" s="29">
        <v>53</v>
      </c>
      <c r="D165" s="78">
        <v>253</v>
      </c>
      <c r="E165" s="78">
        <v>235.1</v>
      </c>
      <c r="F165" s="78">
        <v>255.1</v>
      </c>
      <c r="G165" s="78">
        <v>255.7</v>
      </c>
      <c r="H165" s="78">
        <v>255.7</v>
      </c>
      <c r="I165" s="78">
        <v>264.2</v>
      </c>
      <c r="J165" s="78">
        <v>4773.58</v>
      </c>
      <c r="K165" s="78">
        <v>4435.8500000000004</v>
      </c>
      <c r="L165" s="78">
        <v>4813.21</v>
      </c>
      <c r="M165" s="78">
        <v>4824.53</v>
      </c>
      <c r="N165" s="78">
        <v>4824.53</v>
      </c>
      <c r="O165" s="78">
        <v>4984.91</v>
      </c>
      <c r="P165" s="29">
        <v>0</v>
      </c>
      <c r="Q165" s="78">
        <v>0</v>
      </c>
      <c r="R165" s="78">
        <v>0</v>
      </c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</row>
    <row r="166" spans="1:31" ht="11.25" customHeight="1">
      <c r="A166" s="27" t="s">
        <v>165</v>
      </c>
      <c r="B166" s="28">
        <v>143</v>
      </c>
      <c r="C166" s="29">
        <v>161</v>
      </c>
      <c r="D166" s="78">
        <v>524.20000000000005</v>
      </c>
      <c r="E166" s="78">
        <v>425.8</v>
      </c>
      <c r="F166" s="78">
        <v>534.79999999999995</v>
      </c>
      <c r="G166" s="78">
        <v>534.79999999999995</v>
      </c>
      <c r="H166" s="78">
        <v>534.79999999999995</v>
      </c>
      <c r="I166" s="78">
        <v>579.9</v>
      </c>
      <c r="J166" s="78">
        <v>3255.9</v>
      </c>
      <c r="K166" s="78">
        <v>2644.72</v>
      </c>
      <c r="L166" s="78">
        <v>3321.74</v>
      </c>
      <c r="M166" s="78">
        <v>3321.74</v>
      </c>
      <c r="N166" s="78">
        <v>3321.74</v>
      </c>
      <c r="O166" s="78">
        <v>3601.86</v>
      </c>
      <c r="P166" s="29">
        <v>1</v>
      </c>
      <c r="Q166" s="78">
        <v>4.7</v>
      </c>
      <c r="R166" s="78">
        <v>4700</v>
      </c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</row>
    <row r="167" spans="1:31" ht="12.75" customHeight="1">
      <c r="A167" s="27" t="s">
        <v>166</v>
      </c>
      <c r="B167" s="28">
        <v>144</v>
      </c>
      <c r="C167" s="29">
        <v>0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29">
        <v>0</v>
      </c>
      <c r="Q167" s="78">
        <v>0</v>
      </c>
      <c r="R167" s="78">
        <v>0</v>
      </c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</row>
    <row r="168" spans="1:31" ht="11.25" customHeight="1">
      <c r="A168" s="27" t="s">
        <v>167</v>
      </c>
      <c r="B168" s="28">
        <v>145</v>
      </c>
      <c r="C168" s="29">
        <v>88</v>
      </c>
      <c r="D168" s="78">
        <v>1062.8</v>
      </c>
      <c r="E168" s="78">
        <v>1032</v>
      </c>
      <c r="F168" s="78">
        <v>1072.2</v>
      </c>
      <c r="G168" s="78">
        <v>1072.2</v>
      </c>
      <c r="H168" s="78">
        <v>1072.2</v>
      </c>
      <c r="I168" s="78">
        <v>1087.0999999999999</v>
      </c>
      <c r="J168" s="78">
        <v>12077.27</v>
      </c>
      <c r="K168" s="78">
        <v>11727.27</v>
      </c>
      <c r="L168" s="78">
        <v>12184.09</v>
      </c>
      <c r="M168" s="78">
        <v>12184.09</v>
      </c>
      <c r="N168" s="78">
        <v>12184.09</v>
      </c>
      <c r="O168" s="78">
        <v>12353.41</v>
      </c>
      <c r="P168" s="29">
        <v>7</v>
      </c>
      <c r="Q168" s="78">
        <v>61</v>
      </c>
      <c r="R168" s="78">
        <v>8714.2900000000009</v>
      </c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spans="1:31" ht="11.25" customHeight="1">
      <c r="A169" s="27" t="s">
        <v>168</v>
      </c>
      <c r="B169" s="28">
        <v>146</v>
      </c>
      <c r="C169" s="29">
        <v>1679</v>
      </c>
      <c r="D169" s="78">
        <v>5346.8</v>
      </c>
      <c r="E169" s="78">
        <v>4532</v>
      </c>
      <c r="F169" s="78">
        <v>5463.8</v>
      </c>
      <c r="G169" s="78">
        <v>5476.2</v>
      </c>
      <c r="H169" s="78">
        <v>5476.2</v>
      </c>
      <c r="I169" s="78">
        <v>5801.5</v>
      </c>
      <c r="J169" s="78">
        <v>3184.51</v>
      </c>
      <c r="K169" s="78">
        <v>2699.23</v>
      </c>
      <c r="L169" s="78">
        <v>3254.2</v>
      </c>
      <c r="M169" s="78">
        <v>3261.58</v>
      </c>
      <c r="N169" s="78">
        <v>3261.58</v>
      </c>
      <c r="O169" s="78">
        <v>3455.33</v>
      </c>
      <c r="P169" s="29">
        <v>21</v>
      </c>
      <c r="Q169" s="78">
        <v>129.1</v>
      </c>
      <c r="R169" s="78">
        <v>6147.62</v>
      </c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</row>
    <row r="170" spans="1:31" ht="11.25" customHeight="1">
      <c r="A170" s="27" t="s">
        <v>169</v>
      </c>
      <c r="B170" s="28">
        <v>1461</v>
      </c>
      <c r="C170" s="29">
        <v>1589</v>
      </c>
      <c r="D170" s="78">
        <v>4549.7</v>
      </c>
      <c r="E170" s="78">
        <v>3548.4</v>
      </c>
      <c r="F170" s="78">
        <v>4731.6000000000004</v>
      </c>
      <c r="G170" s="78">
        <v>4747.6000000000004</v>
      </c>
      <c r="H170" s="78">
        <v>4747.6000000000004</v>
      </c>
      <c r="I170" s="78">
        <v>5255</v>
      </c>
      <c r="J170" s="78">
        <v>2863.25</v>
      </c>
      <c r="K170" s="78">
        <v>2233.1</v>
      </c>
      <c r="L170" s="78">
        <v>2977.72</v>
      </c>
      <c r="M170" s="78">
        <v>2987.79</v>
      </c>
      <c r="N170" s="78">
        <v>2987.79</v>
      </c>
      <c r="O170" s="78">
        <v>3307.11</v>
      </c>
      <c r="P170" s="29">
        <v>13</v>
      </c>
      <c r="Q170" s="78">
        <v>65.599999999999994</v>
      </c>
      <c r="R170" s="78">
        <v>5046.1499999999996</v>
      </c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spans="1:31" ht="22.5" customHeight="1">
      <c r="A171" s="27" t="s">
        <v>170</v>
      </c>
      <c r="B171" s="28">
        <v>147</v>
      </c>
      <c r="C171" s="29">
        <v>1</v>
      </c>
      <c r="D171" s="78">
        <v>4</v>
      </c>
      <c r="E171" s="78">
        <v>3.6</v>
      </c>
      <c r="F171" s="78">
        <v>4</v>
      </c>
      <c r="G171" s="78">
        <v>4</v>
      </c>
      <c r="H171" s="78">
        <v>4</v>
      </c>
      <c r="I171" s="78">
        <v>4</v>
      </c>
      <c r="J171" s="78">
        <v>4000</v>
      </c>
      <c r="K171" s="78">
        <v>3600</v>
      </c>
      <c r="L171" s="78">
        <v>4000</v>
      </c>
      <c r="M171" s="78">
        <v>4000</v>
      </c>
      <c r="N171" s="78">
        <v>4000</v>
      </c>
      <c r="O171" s="78">
        <v>4000</v>
      </c>
      <c r="P171" s="29">
        <v>0</v>
      </c>
      <c r="Q171" s="78">
        <v>0</v>
      </c>
      <c r="R171" s="78">
        <v>0</v>
      </c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</row>
    <row r="172" spans="1:31" ht="11.25" customHeight="1">
      <c r="A172" s="27" t="s">
        <v>171</v>
      </c>
      <c r="B172" s="28">
        <v>148</v>
      </c>
      <c r="C172" s="29">
        <v>1</v>
      </c>
      <c r="D172" s="78">
        <v>3.3</v>
      </c>
      <c r="E172" s="78">
        <v>3.1</v>
      </c>
      <c r="F172" s="78">
        <v>3.3</v>
      </c>
      <c r="G172" s="78">
        <v>3.3</v>
      </c>
      <c r="H172" s="78">
        <v>3.3</v>
      </c>
      <c r="I172" s="78">
        <v>3.3</v>
      </c>
      <c r="J172" s="78">
        <v>3300</v>
      </c>
      <c r="K172" s="78">
        <v>3100</v>
      </c>
      <c r="L172" s="78">
        <v>3300</v>
      </c>
      <c r="M172" s="78">
        <v>3300</v>
      </c>
      <c r="N172" s="78">
        <v>3300</v>
      </c>
      <c r="O172" s="78">
        <v>3300</v>
      </c>
      <c r="P172" s="29">
        <v>0</v>
      </c>
      <c r="Q172" s="78">
        <v>0</v>
      </c>
      <c r="R172" s="78">
        <v>0</v>
      </c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spans="1:31" ht="11.25" customHeight="1">
      <c r="A173" s="27" t="s">
        <v>172</v>
      </c>
      <c r="B173" s="28">
        <v>149</v>
      </c>
      <c r="C173" s="29">
        <v>20</v>
      </c>
      <c r="D173" s="78">
        <v>56.5</v>
      </c>
      <c r="E173" s="78">
        <v>49.7</v>
      </c>
      <c r="F173" s="78">
        <v>61.7</v>
      </c>
      <c r="G173" s="78">
        <v>61.7</v>
      </c>
      <c r="H173" s="78">
        <v>61.7</v>
      </c>
      <c r="I173" s="78">
        <v>65.099999999999994</v>
      </c>
      <c r="J173" s="78">
        <v>2825</v>
      </c>
      <c r="K173" s="78">
        <v>2485</v>
      </c>
      <c r="L173" s="78">
        <v>3085</v>
      </c>
      <c r="M173" s="78">
        <v>3085</v>
      </c>
      <c r="N173" s="78">
        <v>3085</v>
      </c>
      <c r="O173" s="78">
        <v>3255</v>
      </c>
      <c r="P173" s="29">
        <v>3</v>
      </c>
      <c r="Q173" s="78">
        <v>13.9</v>
      </c>
      <c r="R173" s="78">
        <v>4633.33</v>
      </c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spans="1:31" ht="36" customHeight="1">
      <c r="A174" s="27" t="s">
        <v>173</v>
      </c>
      <c r="B174" s="28">
        <v>150</v>
      </c>
      <c r="C174" s="29">
        <v>2294</v>
      </c>
      <c r="D174" s="78">
        <v>7435.7</v>
      </c>
      <c r="E174" s="78">
        <v>6201</v>
      </c>
      <c r="F174" s="78">
        <v>7628.8</v>
      </c>
      <c r="G174" s="78">
        <v>7637.5</v>
      </c>
      <c r="H174" s="78">
        <v>7637.5</v>
      </c>
      <c r="I174" s="78">
        <v>8142.3</v>
      </c>
      <c r="J174" s="78">
        <v>3241.37</v>
      </c>
      <c r="K174" s="78">
        <v>2703.14</v>
      </c>
      <c r="L174" s="78">
        <v>3325.54</v>
      </c>
      <c r="M174" s="78">
        <v>3329.34</v>
      </c>
      <c r="N174" s="78">
        <v>3329.34</v>
      </c>
      <c r="O174" s="78">
        <v>3549.39</v>
      </c>
      <c r="P174" s="29">
        <v>26</v>
      </c>
      <c r="Q174" s="78">
        <v>158</v>
      </c>
      <c r="R174" s="78">
        <v>6076.92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</row>
    <row r="175" spans="1:31" ht="11.25" customHeight="1">
      <c r="A175" s="27" t="s">
        <v>174</v>
      </c>
      <c r="B175" s="28">
        <v>151</v>
      </c>
      <c r="C175" s="29">
        <v>415</v>
      </c>
      <c r="D175" s="78">
        <v>1199.9000000000001</v>
      </c>
      <c r="E175" s="78">
        <v>1046.8</v>
      </c>
      <c r="F175" s="78">
        <v>1285.5</v>
      </c>
      <c r="G175" s="78">
        <v>1287.5</v>
      </c>
      <c r="H175" s="78">
        <v>1287.5</v>
      </c>
      <c r="I175" s="78">
        <v>1409.8</v>
      </c>
      <c r="J175" s="78">
        <v>2891.33</v>
      </c>
      <c r="K175" s="78">
        <v>2522.41</v>
      </c>
      <c r="L175" s="78">
        <v>3097.59</v>
      </c>
      <c r="M175" s="78">
        <v>3102.41</v>
      </c>
      <c r="N175" s="78">
        <v>3102.41</v>
      </c>
      <c r="O175" s="78">
        <v>3397.11</v>
      </c>
      <c r="P175" s="29">
        <v>17</v>
      </c>
      <c r="Q175" s="78">
        <v>114.4</v>
      </c>
      <c r="R175" s="78">
        <v>6729.41</v>
      </c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spans="1:31" ht="11.25" customHeight="1">
      <c r="A176" s="27" t="s">
        <v>175</v>
      </c>
      <c r="B176" s="28">
        <v>152</v>
      </c>
      <c r="C176" s="29">
        <v>280</v>
      </c>
      <c r="D176" s="78">
        <v>2131.5</v>
      </c>
      <c r="E176" s="78">
        <v>2100.6999999999998</v>
      </c>
      <c r="F176" s="78">
        <v>2158.5</v>
      </c>
      <c r="G176" s="78">
        <v>2170</v>
      </c>
      <c r="H176" s="78">
        <v>2170</v>
      </c>
      <c r="I176" s="78">
        <v>2205.3000000000002</v>
      </c>
      <c r="J176" s="78">
        <v>7612.5</v>
      </c>
      <c r="K176" s="78">
        <v>7502.5</v>
      </c>
      <c r="L176" s="78">
        <v>7708.93</v>
      </c>
      <c r="M176" s="78">
        <v>7750</v>
      </c>
      <c r="N176" s="78">
        <v>7750</v>
      </c>
      <c r="O176" s="78">
        <v>7876.07</v>
      </c>
      <c r="P176" s="29">
        <v>22</v>
      </c>
      <c r="Q176" s="78">
        <v>221</v>
      </c>
      <c r="R176" s="78">
        <v>10045.450000000001</v>
      </c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spans="1:31" ht="11.25" customHeight="1">
      <c r="A177" s="27" t="s">
        <v>176</v>
      </c>
      <c r="B177" s="28">
        <v>153</v>
      </c>
      <c r="C177" s="29">
        <v>126</v>
      </c>
      <c r="D177" s="78">
        <v>841.7</v>
      </c>
      <c r="E177" s="78">
        <v>767.5</v>
      </c>
      <c r="F177" s="78">
        <v>847.4</v>
      </c>
      <c r="G177" s="78">
        <v>857.4</v>
      </c>
      <c r="H177" s="78">
        <v>857.4</v>
      </c>
      <c r="I177" s="78">
        <v>879.5</v>
      </c>
      <c r="J177" s="78">
        <v>6680.16</v>
      </c>
      <c r="K177" s="78">
        <v>6091.27</v>
      </c>
      <c r="L177" s="78">
        <v>6725.4</v>
      </c>
      <c r="M177" s="78">
        <v>6804.76</v>
      </c>
      <c r="N177" s="78">
        <v>6804.76</v>
      </c>
      <c r="O177" s="78">
        <v>6979.37</v>
      </c>
      <c r="P177" s="29">
        <v>0</v>
      </c>
      <c r="Q177" s="78">
        <v>0</v>
      </c>
      <c r="R177" s="78">
        <v>0</v>
      </c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</row>
    <row r="178" spans="1:31" ht="22.5" customHeight="1">
      <c r="A178" s="43" t="s">
        <v>667</v>
      </c>
      <c r="B178" s="28">
        <v>154</v>
      </c>
      <c r="C178" s="29">
        <v>21</v>
      </c>
      <c r="D178" s="78">
        <v>101.3</v>
      </c>
      <c r="E178" s="78">
        <v>85.5</v>
      </c>
      <c r="F178" s="78">
        <v>101.3</v>
      </c>
      <c r="G178" s="78">
        <v>102.9</v>
      </c>
      <c r="H178" s="78">
        <v>102.9</v>
      </c>
      <c r="I178" s="78">
        <v>107.6</v>
      </c>
      <c r="J178" s="78">
        <v>4823.8100000000004</v>
      </c>
      <c r="K178" s="78">
        <v>4071.43</v>
      </c>
      <c r="L178" s="78">
        <v>4823.8100000000004</v>
      </c>
      <c r="M178" s="78">
        <v>4900</v>
      </c>
      <c r="N178" s="78">
        <v>4900</v>
      </c>
      <c r="O178" s="78">
        <v>5123.8100000000004</v>
      </c>
      <c r="P178" s="29">
        <v>0</v>
      </c>
      <c r="Q178" s="78">
        <v>0</v>
      </c>
      <c r="R178" s="78">
        <v>0</v>
      </c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</row>
    <row r="179" spans="1:31" ht="11.25" customHeight="1">
      <c r="A179" s="36" t="s">
        <v>86</v>
      </c>
      <c r="B179" s="28">
        <v>155</v>
      </c>
      <c r="C179" s="29">
        <v>75</v>
      </c>
      <c r="D179" s="78">
        <v>464.3</v>
      </c>
      <c r="E179" s="78">
        <v>418.2</v>
      </c>
      <c r="F179" s="78">
        <v>469</v>
      </c>
      <c r="G179" s="78">
        <v>477.4</v>
      </c>
      <c r="H179" s="78">
        <v>477.4</v>
      </c>
      <c r="I179" s="78">
        <v>489.9</v>
      </c>
      <c r="J179" s="78">
        <v>6190.67</v>
      </c>
      <c r="K179" s="78">
        <v>5576</v>
      </c>
      <c r="L179" s="78">
        <v>6254.67</v>
      </c>
      <c r="M179" s="78">
        <v>6366.67</v>
      </c>
      <c r="N179" s="78">
        <v>6366.67</v>
      </c>
      <c r="O179" s="78">
        <v>6532</v>
      </c>
      <c r="P179" s="29">
        <v>0</v>
      </c>
      <c r="Q179" s="78">
        <v>0</v>
      </c>
      <c r="R179" s="78">
        <v>0</v>
      </c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</row>
    <row r="180" spans="1:31" ht="11.25" customHeight="1">
      <c r="A180" s="36" t="s">
        <v>87</v>
      </c>
      <c r="B180" s="28">
        <v>156</v>
      </c>
      <c r="C180" s="29">
        <v>30</v>
      </c>
      <c r="D180" s="78">
        <v>276.10000000000002</v>
      </c>
      <c r="E180" s="78">
        <v>263.8</v>
      </c>
      <c r="F180" s="78">
        <v>277.10000000000002</v>
      </c>
      <c r="G180" s="78">
        <v>277.10000000000002</v>
      </c>
      <c r="H180" s="78">
        <v>277.10000000000002</v>
      </c>
      <c r="I180" s="78">
        <v>282</v>
      </c>
      <c r="J180" s="78">
        <v>9203.33</v>
      </c>
      <c r="K180" s="78">
        <v>8793.33</v>
      </c>
      <c r="L180" s="78">
        <v>9236.67</v>
      </c>
      <c r="M180" s="78">
        <v>9236.67</v>
      </c>
      <c r="N180" s="78">
        <v>9236.67</v>
      </c>
      <c r="O180" s="78">
        <v>9400</v>
      </c>
      <c r="P180" s="29">
        <v>0</v>
      </c>
      <c r="Q180" s="78">
        <v>0</v>
      </c>
      <c r="R180" s="78">
        <v>0</v>
      </c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</row>
    <row r="181" spans="1:31" ht="22.5" customHeight="1">
      <c r="A181" s="27" t="s">
        <v>177</v>
      </c>
      <c r="B181" s="28">
        <v>157</v>
      </c>
      <c r="C181" s="29">
        <v>5</v>
      </c>
      <c r="D181" s="78">
        <v>118.2</v>
      </c>
      <c r="E181" s="78">
        <v>109.7</v>
      </c>
      <c r="F181" s="78">
        <v>118.2</v>
      </c>
      <c r="G181" s="78">
        <v>126</v>
      </c>
      <c r="H181" s="78">
        <v>126</v>
      </c>
      <c r="I181" s="78">
        <v>126.3</v>
      </c>
      <c r="J181" s="78">
        <v>23640</v>
      </c>
      <c r="K181" s="78">
        <v>21940</v>
      </c>
      <c r="L181" s="78">
        <v>23640</v>
      </c>
      <c r="M181" s="78">
        <v>25200</v>
      </c>
      <c r="N181" s="78">
        <v>25200</v>
      </c>
      <c r="O181" s="78">
        <v>25260</v>
      </c>
      <c r="P181" s="29">
        <v>0</v>
      </c>
      <c r="Q181" s="78">
        <v>0</v>
      </c>
      <c r="R181" s="78">
        <v>0</v>
      </c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</row>
    <row r="182" spans="1:31" ht="11.25" customHeight="1">
      <c r="A182" s="27" t="s">
        <v>157</v>
      </c>
      <c r="B182" s="28">
        <v>158</v>
      </c>
      <c r="C182" s="29">
        <v>121</v>
      </c>
      <c r="D182" s="78">
        <v>723.5</v>
      </c>
      <c r="E182" s="78">
        <v>657.8</v>
      </c>
      <c r="F182" s="78">
        <v>729.2</v>
      </c>
      <c r="G182" s="78">
        <v>731.4</v>
      </c>
      <c r="H182" s="78">
        <v>731.4</v>
      </c>
      <c r="I182" s="78">
        <v>753.2</v>
      </c>
      <c r="J182" s="78">
        <v>5979.34</v>
      </c>
      <c r="K182" s="78">
        <v>5436.36</v>
      </c>
      <c r="L182" s="78">
        <v>6026.45</v>
      </c>
      <c r="M182" s="78">
        <v>6044.63</v>
      </c>
      <c r="N182" s="78">
        <v>6044.63</v>
      </c>
      <c r="O182" s="78">
        <v>6224.79</v>
      </c>
      <c r="P182" s="29">
        <v>0</v>
      </c>
      <c r="Q182" s="78">
        <v>0</v>
      </c>
      <c r="R182" s="78">
        <v>0</v>
      </c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</row>
    <row r="183" spans="1:31" ht="87.75" customHeight="1">
      <c r="A183" s="27" t="s">
        <v>178</v>
      </c>
      <c r="B183" s="28">
        <v>159</v>
      </c>
      <c r="C183" s="29">
        <v>2639</v>
      </c>
      <c r="D183" s="78">
        <v>7256.3</v>
      </c>
      <c r="E183" s="78">
        <v>4603.5</v>
      </c>
      <c r="F183" s="78">
        <v>8672</v>
      </c>
      <c r="G183" s="78">
        <v>8731.1</v>
      </c>
      <c r="H183" s="78">
        <v>9537.2999999999993</v>
      </c>
      <c r="I183" s="78">
        <v>10543.5</v>
      </c>
      <c r="J183" s="78">
        <v>2749.64</v>
      </c>
      <c r="K183" s="78">
        <v>1744.41</v>
      </c>
      <c r="L183" s="78">
        <v>3286.09</v>
      </c>
      <c r="M183" s="78">
        <v>3308.49</v>
      </c>
      <c r="N183" s="78">
        <v>3613.98</v>
      </c>
      <c r="O183" s="78">
        <v>3995.26</v>
      </c>
      <c r="P183" s="29">
        <v>180</v>
      </c>
      <c r="Q183" s="78">
        <v>1004.7</v>
      </c>
      <c r="R183" s="78">
        <v>5581.67</v>
      </c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</row>
    <row r="184" spans="1:31" ht="25.5" customHeight="1">
      <c r="A184" s="27" t="s">
        <v>179</v>
      </c>
      <c r="B184" s="28">
        <v>160</v>
      </c>
      <c r="C184" s="29">
        <v>3592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29">
        <v>1</v>
      </c>
      <c r="Q184" s="78">
        <v>0</v>
      </c>
      <c r="R184" s="78">
        <v>0</v>
      </c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</row>
    <row r="185" spans="1:31" ht="12" customHeight="1">
      <c r="A185" s="27" t="s">
        <v>180</v>
      </c>
      <c r="B185" s="28">
        <v>1601</v>
      </c>
      <c r="C185" s="29">
        <v>3517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29">
        <v>1</v>
      </c>
      <c r="Q185" s="78">
        <v>0</v>
      </c>
      <c r="R185" s="78">
        <v>0</v>
      </c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</row>
    <row r="186" spans="1:31" ht="33.75" customHeight="1">
      <c r="A186" s="27" t="s">
        <v>181</v>
      </c>
      <c r="B186" s="28">
        <v>165</v>
      </c>
      <c r="C186" s="29">
        <v>170</v>
      </c>
      <c r="D186" s="78">
        <v>601.79999999999995</v>
      </c>
      <c r="E186" s="78">
        <v>408.7</v>
      </c>
      <c r="F186" s="78">
        <v>634.29999999999995</v>
      </c>
      <c r="G186" s="78">
        <v>634.29999999999995</v>
      </c>
      <c r="H186" s="78">
        <v>634.29999999999995</v>
      </c>
      <c r="I186" s="78">
        <v>719.4</v>
      </c>
      <c r="J186" s="78">
        <v>3540</v>
      </c>
      <c r="K186" s="78">
        <v>2404.12</v>
      </c>
      <c r="L186" s="78">
        <v>3731.18</v>
      </c>
      <c r="M186" s="78">
        <v>3731.18</v>
      </c>
      <c r="N186" s="78">
        <v>3731.18</v>
      </c>
      <c r="O186" s="78">
        <v>4231.76</v>
      </c>
      <c r="P186" s="29">
        <v>4</v>
      </c>
      <c r="Q186" s="78">
        <v>10.8</v>
      </c>
      <c r="R186" s="78">
        <v>2700</v>
      </c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</row>
    <row r="187" spans="1:31" ht="11.25" customHeight="1">
      <c r="A187" s="30" t="s">
        <v>182</v>
      </c>
      <c r="B187" s="47">
        <v>166</v>
      </c>
      <c r="C187" s="29">
        <v>2370</v>
      </c>
      <c r="D187" s="78">
        <v>8367.4</v>
      </c>
      <c r="E187" s="78">
        <v>5690.2</v>
      </c>
      <c r="F187" s="78">
        <v>8825.1</v>
      </c>
      <c r="G187" s="78">
        <v>8943.5</v>
      </c>
      <c r="H187" s="78">
        <v>8953.4</v>
      </c>
      <c r="I187" s="78">
        <v>9264.7000000000007</v>
      </c>
      <c r="J187" s="78">
        <v>3530.55</v>
      </c>
      <c r="K187" s="78">
        <v>2400.9299999999998</v>
      </c>
      <c r="L187" s="78">
        <v>3723.67</v>
      </c>
      <c r="M187" s="78">
        <v>3773.63</v>
      </c>
      <c r="N187" s="78">
        <v>3777.81</v>
      </c>
      <c r="O187" s="78">
        <v>3909.16</v>
      </c>
      <c r="P187" s="29">
        <v>107</v>
      </c>
      <c r="Q187" s="78">
        <v>476.3</v>
      </c>
      <c r="R187" s="78">
        <v>4451.3999999999996</v>
      </c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</row>
    <row r="188" spans="1:31" ht="56.25" customHeight="1">
      <c r="A188" s="48" t="s">
        <v>183</v>
      </c>
      <c r="B188" s="49">
        <v>1661</v>
      </c>
      <c r="C188" s="29">
        <v>2901</v>
      </c>
      <c r="D188" s="78">
        <v>19588</v>
      </c>
      <c r="E188" s="78">
        <v>17339.599999999999</v>
      </c>
      <c r="F188" s="78">
        <v>19588.400000000001</v>
      </c>
      <c r="G188" s="78">
        <v>19588.400000000001</v>
      </c>
      <c r="H188" s="78">
        <v>19588.400000000001</v>
      </c>
      <c r="I188" s="78">
        <v>19830.7</v>
      </c>
      <c r="J188" s="78">
        <v>6752.15</v>
      </c>
      <c r="K188" s="78">
        <v>5977.11</v>
      </c>
      <c r="L188" s="78">
        <v>6752.29</v>
      </c>
      <c r="M188" s="78">
        <v>6752.29</v>
      </c>
      <c r="N188" s="78">
        <v>6752.29</v>
      </c>
      <c r="O188" s="78">
        <v>6835.82</v>
      </c>
      <c r="P188" s="29">
        <v>286</v>
      </c>
      <c r="Q188" s="78">
        <v>2311.6999999999998</v>
      </c>
      <c r="R188" s="78">
        <v>8082.87</v>
      </c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</row>
    <row r="189" spans="1:31" ht="13.5" customHeight="1">
      <c r="A189" s="131" t="s">
        <v>184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Q189" s="70"/>
      <c r="R189" s="70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</row>
    <row r="190" spans="1:31" ht="22.5" customHeight="1">
      <c r="A190" s="27" t="s">
        <v>185</v>
      </c>
      <c r="B190" s="28">
        <v>167</v>
      </c>
      <c r="C190" s="29">
        <v>1154</v>
      </c>
      <c r="D190" s="78">
        <v>52.7</v>
      </c>
      <c r="E190" s="78">
        <v>22.7</v>
      </c>
      <c r="F190" s="78">
        <v>2720.1</v>
      </c>
      <c r="G190" s="78">
        <v>2751.2</v>
      </c>
      <c r="H190" s="78">
        <v>2756.4</v>
      </c>
      <c r="I190" s="78">
        <v>3092.9</v>
      </c>
      <c r="J190" s="78">
        <v>45.75</v>
      </c>
      <c r="K190" s="78">
        <v>19.670000000000002</v>
      </c>
      <c r="L190" s="78">
        <v>2356.9299999999998</v>
      </c>
      <c r="M190" s="78">
        <v>2384.06</v>
      </c>
      <c r="N190" s="78">
        <v>2388.4699999999998</v>
      </c>
      <c r="O190" s="78">
        <v>2680.24</v>
      </c>
      <c r="P190" s="29">
        <v>0</v>
      </c>
      <c r="Q190" s="78">
        <v>0</v>
      </c>
      <c r="R190" s="78">
        <v>0</v>
      </c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</row>
    <row r="191" spans="1:31" ht="33.75" customHeight="1">
      <c r="A191" s="27" t="s">
        <v>186</v>
      </c>
      <c r="B191" s="28">
        <v>168</v>
      </c>
      <c r="C191" s="29">
        <v>7</v>
      </c>
      <c r="D191" s="78">
        <v>0.8</v>
      </c>
      <c r="E191" s="78">
        <v>0.7</v>
      </c>
      <c r="F191" s="78">
        <v>14.2</v>
      </c>
      <c r="G191" s="78">
        <v>14.2</v>
      </c>
      <c r="H191" s="78">
        <v>19.399999999999999</v>
      </c>
      <c r="I191" s="78">
        <v>20.100000000000001</v>
      </c>
      <c r="J191" s="78">
        <v>114.29</v>
      </c>
      <c r="K191" s="78">
        <v>100</v>
      </c>
      <c r="L191" s="78">
        <v>2028.57</v>
      </c>
      <c r="M191" s="78">
        <v>2028.57</v>
      </c>
      <c r="N191" s="78">
        <v>2771.43</v>
      </c>
      <c r="O191" s="78">
        <v>2871.43</v>
      </c>
      <c r="P191" s="29">
        <v>0</v>
      </c>
      <c r="Q191" s="78">
        <v>0</v>
      </c>
      <c r="R191" s="78">
        <v>0</v>
      </c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</row>
    <row r="192" spans="1:31" ht="22.5" customHeight="1">
      <c r="A192" s="43" t="s">
        <v>667</v>
      </c>
      <c r="B192" s="28">
        <v>169</v>
      </c>
      <c r="C192" s="29">
        <v>0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29">
        <v>0</v>
      </c>
      <c r="Q192" s="78">
        <v>0</v>
      </c>
      <c r="R192" s="78">
        <v>0</v>
      </c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</row>
    <row r="193" spans="1:31" ht="11.25" customHeight="1">
      <c r="A193" s="36" t="s">
        <v>86</v>
      </c>
      <c r="B193" s="28">
        <v>170</v>
      </c>
      <c r="C193" s="29">
        <v>2</v>
      </c>
      <c r="D193" s="78">
        <v>0.4</v>
      </c>
      <c r="E193" s="78">
        <v>0.3</v>
      </c>
      <c r="F193" s="78">
        <v>4.7</v>
      </c>
      <c r="G193" s="78">
        <v>4.7</v>
      </c>
      <c r="H193" s="78">
        <v>4.7</v>
      </c>
      <c r="I193" s="78">
        <v>5.0999999999999996</v>
      </c>
      <c r="J193" s="78">
        <v>200</v>
      </c>
      <c r="K193" s="78">
        <v>150</v>
      </c>
      <c r="L193" s="78">
        <v>2350</v>
      </c>
      <c r="M193" s="78">
        <v>2350</v>
      </c>
      <c r="N193" s="78">
        <v>2350</v>
      </c>
      <c r="O193" s="78">
        <v>2550</v>
      </c>
      <c r="P193" s="29">
        <v>0</v>
      </c>
      <c r="Q193" s="78">
        <v>0</v>
      </c>
      <c r="R193" s="78">
        <v>0</v>
      </c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</row>
    <row r="194" spans="1:31" ht="11.25" customHeight="1">
      <c r="A194" s="36" t="s">
        <v>87</v>
      </c>
      <c r="B194" s="28">
        <v>171</v>
      </c>
      <c r="C194" s="29">
        <v>5</v>
      </c>
      <c r="D194" s="78">
        <v>0.4</v>
      </c>
      <c r="E194" s="78">
        <v>0.4</v>
      </c>
      <c r="F194" s="78">
        <v>9.5</v>
      </c>
      <c r="G194" s="78">
        <v>9.5</v>
      </c>
      <c r="H194" s="78">
        <v>14.7</v>
      </c>
      <c r="I194" s="78">
        <v>15</v>
      </c>
      <c r="J194" s="78">
        <v>80</v>
      </c>
      <c r="K194" s="78">
        <v>80</v>
      </c>
      <c r="L194" s="78">
        <v>1900</v>
      </c>
      <c r="M194" s="78">
        <v>1900</v>
      </c>
      <c r="N194" s="78">
        <v>2940</v>
      </c>
      <c r="O194" s="78">
        <v>3000</v>
      </c>
      <c r="P194" s="29">
        <v>0</v>
      </c>
      <c r="Q194" s="78">
        <v>0</v>
      </c>
      <c r="R194" s="78">
        <v>0</v>
      </c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</row>
    <row r="195" spans="1:31" ht="22.5" customHeight="1">
      <c r="A195" s="27" t="s">
        <v>187</v>
      </c>
      <c r="B195" s="28">
        <v>1711</v>
      </c>
      <c r="C195" s="29">
        <v>0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29">
        <v>0</v>
      </c>
      <c r="Q195" s="78">
        <v>0</v>
      </c>
      <c r="R195" s="78">
        <v>0</v>
      </c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</row>
    <row r="196" spans="1:31" ht="11.25" customHeight="1">
      <c r="A196" s="27" t="s">
        <v>188</v>
      </c>
      <c r="B196" s="28">
        <v>172</v>
      </c>
      <c r="C196" s="29">
        <v>5</v>
      </c>
      <c r="D196" s="78">
        <v>0.6</v>
      </c>
      <c r="E196" s="78">
        <v>0.5</v>
      </c>
      <c r="F196" s="78">
        <v>9.5</v>
      </c>
      <c r="G196" s="78">
        <v>9.5</v>
      </c>
      <c r="H196" s="78">
        <v>14.7</v>
      </c>
      <c r="I196" s="78">
        <v>15</v>
      </c>
      <c r="J196" s="78">
        <v>120</v>
      </c>
      <c r="K196" s="78">
        <v>100</v>
      </c>
      <c r="L196" s="78">
        <v>1900</v>
      </c>
      <c r="M196" s="78">
        <v>1900</v>
      </c>
      <c r="N196" s="78">
        <v>2940</v>
      </c>
      <c r="O196" s="78">
        <v>3000</v>
      </c>
      <c r="P196" s="29">
        <v>0</v>
      </c>
      <c r="Q196" s="78">
        <v>0</v>
      </c>
      <c r="R196" s="78">
        <v>0</v>
      </c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</row>
    <row r="197" spans="1:31" ht="55.5" customHeight="1">
      <c r="A197" s="27" t="s">
        <v>189</v>
      </c>
      <c r="B197" s="28">
        <v>173</v>
      </c>
      <c r="C197" s="29">
        <v>0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29">
        <v>0</v>
      </c>
      <c r="Q197" s="78">
        <v>0</v>
      </c>
      <c r="R197" s="78">
        <v>0</v>
      </c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</row>
    <row r="198" spans="1:31" ht="22.5" customHeight="1">
      <c r="A198" s="27" t="s">
        <v>190</v>
      </c>
      <c r="B198" s="28">
        <v>174</v>
      </c>
      <c r="C198" s="29">
        <v>0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29">
        <v>0</v>
      </c>
      <c r="Q198" s="78">
        <v>0</v>
      </c>
      <c r="R198" s="78">
        <v>0</v>
      </c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</row>
    <row r="199" spans="1:31" ht="11.25" customHeight="1">
      <c r="A199" s="27" t="s">
        <v>149</v>
      </c>
      <c r="B199" s="28">
        <v>175</v>
      </c>
      <c r="C199" s="29">
        <v>0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29">
        <v>0</v>
      </c>
      <c r="Q199" s="78">
        <v>0</v>
      </c>
      <c r="R199" s="78">
        <v>0</v>
      </c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</row>
    <row r="200" spans="1:31" ht="11.25" customHeight="1">
      <c r="A200" s="27" t="s">
        <v>191</v>
      </c>
      <c r="B200" s="28">
        <v>176</v>
      </c>
      <c r="C200" s="29">
        <v>0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29">
        <v>0</v>
      </c>
      <c r="Q200" s="78">
        <v>0</v>
      </c>
      <c r="R200" s="78">
        <v>0</v>
      </c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</row>
    <row r="201" spans="1:31" ht="22.5" customHeight="1">
      <c r="A201" s="27" t="s">
        <v>192</v>
      </c>
      <c r="B201" s="28">
        <v>177</v>
      </c>
      <c r="C201" s="29">
        <v>0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29">
        <v>0</v>
      </c>
      <c r="Q201" s="78">
        <v>0</v>
      </c>
      <c r="R201" s="78">
        <v>0</v>
      </c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</row>
    <row r="202" spans="1:31" ht="25.5" customHeight="1">
      <c r="A202" s="27" t="s">
        <v>193</v>
      </c>
      <c r="B202" s="28">
        <v>178</v>
      </c>
      <c r="C202" s="29">
        <v>1147</v>
      </c>
      <c r="D202" s="78">
        <v>51.9</v>
      </c>
      <c r="E202" s="78">
        <v>22</v>
      </c>
      <c r="F202" s="78">
        <v>2705.9</v>
      </c>
      <c r="G202" s="78">
        <v>2737</v>
      </c>
      <c r="H202" s="78">
        <v>2737</v>
      </c>
      <c r="I202" s="78">
        <v>3072.8</v>
      </c>
      <c r="J202" s="78">
        <v>45.34</v>
      </c>
      <c r="K202" s="78">
        <v>19.09</v>
      </c>
      <c r="L202" s="78">
        <v>2358.94</v>
      </c>
      <c r="M202" s="78">
        <v>2386.14</v>
      </c>
      <c r="N202" s="78">
        <v>2386.14</v>
      </c>
      <c r="O202" s="78">
        <v>2679.08</v>
      </c>
      <c r="P202" s="29">
        <v>0</v>
      </c>
      <c r="Q202" s="78">
        <v>0</v>
      </c>
      <c r="R202" s="78">
        <v>0</v>
      </c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</row>
    <row r="203" spans="1:31" ht="22.5" customHeight="1">
      <c r="A203" s="27" t="s">
        <v>194</v>
      </c>
      <c r="B203" s="28">
        <v>179</v>
      </c>
      <c r="C203" s="29">
        <v>910</v>
      </c>
      <c r="D203" s="78">
        <v>35.700000000000003</v>
      </c>
      <c r="E203" s="78">
        <v>17.399999999999999</v>
      </c>
      <c r="F203" s="78">
        <v>2145</v>
      </c>
      <c r="G203" s="78">
        <v>2168.4</v>
      </c>
      <c r="H203" s="78">
        <v>2168.4</v>
      </c>
      <c r="I203" s="78">
        <v>2429</v>
      </c>
      <c r="J203" s="78">
        <v>39.340000000000003</v>
      </c>
      <c r="K203" s="78">
        <v>19.12</v>
      </c>
      <c r="L203" s="78">
        <v>2357.0300000000002</v>
      </c>
      <c r="M203" s="78">
        <v>2382.86</v>
      </c>
      <c r="N203" s="78">
        <v>2382.86</v>
      </c>
      <c r="O203" s="78">
        <v>2669.34</v>
      </c>
      <c r="P203" s="29">
        <v>0</v>
      </c>
      <c r="Q203" s="78">
        <v>0</v>
      </c>
      <c r="R203" s="78">
        <v>0</v>
      </c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</row>
    <row r="204" spans="1:31" ht="22.5" customHeight="1">
      <c r="A204" s="43" t="s">
        <v>667</v>
      </c>
      <c r="B204" s="28">
        <v>180</v>
      </c>
      <c r="C204" s="29">
        <v>16</v>
      </c>
      <c r="D204" s="78">
        <v>1.2</v>
      </c>
      <c r="E204" s="78">
        <v>0.7</v>
      </c>
      <c r="F204" s="78">
        <v>37.799999999999997</v>
      </c>
      <c r="G204" s="78">
        <v>37.799999999999997</v>
      </c>
      <c r="H204" s="78">
        <v>37.799999999999997</v>
      </c>
      <c r="I204" s="78">
        <v>43.6</v>
      </c>
      <c r="J204" s="78">
        <v>75</v>
      </c>
      <c r="K204" s="78">
        <v>43.75</v>
      </c>
      <c r="L204" s="78">
        <v>2362.5</v>
      </c>
      <c r="M204" s="78">
        <v>2362.5</v>
      </c>
      <c r="N204" s="78">
        <v>2362.5</v>
      </c>
      <c r="O204" s="78">
        <v>2725</v>
      </c>
      <c r="P204" s="29">
        <v>0</v>
      </c>
      <c r="Q204" s="78">
        <v>0</v>
      </c>
      <c r="R204" s="78">
        <v>0</v>
      </c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</row>
    <row r="205" spans="1:31" ht="11.25" customHeight="1">
      <c r="A205" s="36" t="s">
        <v>86</v>
      </c>
      <c r="B205" s="28">
        <v>181</v>
      </c>
      <c r="C205" s="29">
        <v>609</v>
      </c>
      <c r="D205" s="78">
        <v>26.3</v>
      </c>
      <c r="E205" s="78">
        <v>13.5</v>
      </c>
      <c r="F205" s="78">
        <v>1437.5</v>
      </c>
      <c r="G205" s="78">
        <v>1448.9</v>
      </c>
      <c r="H205" s="78">
        <v>1448.9</v>
      </c>
      <c r="I205" s="78">
        <v>1647</v>
      </c>
      <c r="J205" s="78">
        <v>43.19</v>
      </c>
      <c r="K205" s="78">
        <v>22.17</v>
      </c>
      <c r="L205" s="78">
        <v>2360.4299999999998</v>
      </c>
      <c r="M205" s="78">
        <v>2379.15</v>
      </c>
      <c r="N205" s="78">
        <v>2379.15</v>
      </c>
      <c r="O205" s="78">
        <v>2704.6</v>
      </c>
      <c r="P205" s="29">
        <v>0</v>
      </c>
      <c r="Q205" s="78">
        <v>0</v>
      </c>
      <c r="R205" s="78">
        <v>0</v>
      </c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</row>
    <row r="206" spans="1:31" ht="11.25" customHeight="1">
      <c r="A206" s="36" t="s">
        <v>87</v>
      </c>
      <c r="B206" s="28">
        <v>182</v>
      </c>
      <c r="C206" s="29">
        <v>285</v>
      </c>
      <c r="D206" s="78">
        <v>8.1999999999999993</v>
      </c>
      <c r="E206" s="78">
        <v>3.2</v>
      </c>
      <c r="F206" s="78">
        <v>669.7</v>
      </c>
      <c r="G206" s="78">
        <v>681.7</v>
      </c>
      <c r="H206" s="78">
        <v>681.7</v>
      </c>
      <c r="I206" s="78">
        <v>738.4</v>
      </c>
      <c r="J206" s="78">
        <v>28.77</v>
      </c>
      <c r="K206" s="78">
        <v>11.23</v>
      </c>
      <c r="L206" s="78">
        <v>2349.8200000000002</v>
      </c>
      <c r="M206" s="78">
        <v>2391.9299999999998</v>
      </c>
      <c r="N206" s="78">
        <v>2391.9299999999998</v>
      </c>
      <c r="O206" s="78">
        <v>2590.88</v>
      </c>
      <c r="P206" s="29">
        <v>0</v>
      </c>
      <c r="Q206" s="78">
        <v>0</v>
      </c>
      <c r="R206" s="78">
        <v>0</v>
      </c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</row>
    <row r="207" spans="1:31" ht="11.25" customHeight="1">
      <c r="A207" s="36" t="s">
        <v>195</v>
      </c>
      <c r="B207" s="28">
        <v>183</v>
      </c>
      <c r="C207" s="29">
        <v>1</v>
      </c>
      <c r="D207" s="78">
        <v>0</v>
      </c>
      <c r="E207" s="78">
        <v>0</v>
      </c>
      <c r="F207" s="78">
        <v>2.4</v>
      </c>
      <c r="G207" s="78">
        <v>2.4</v>
      </c>
      <c r="H207" s="78">
        <v>2.4</v>
      </c>
      <c r="I207" s="78">
        <v>2.4</v>
      </c>
      <c r="J207" s="78">
        <v>0</v>
      </c>
      <c r="K207" s="78">
        <v>0</v>
      </c>
      <c r="L207" s="78">
        <v>2400</v>
      </c>
      <c r="M207" s="78">
        <v>2400</v>
      </c>
      <c r="N207" s="78">
        <v>2400</v>
      </c>
      <c r="O207" s="78">
        <v>2400</v>
      </c>
      <c r="P207" s="29">
        <v>0</v>
      </c>
      <c r="Q207" s="78">
        <v>0</v>
      </c>
      <c r="R207" s="78">
        <v>0</v>
      </c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</row>
    <row r="208" spans="1:31" ht="22.5" customHeight="1">
      <c r="A208" s="36" t="s">
        <v>196</v>
      </c>
      <c r="B208" s="28">
        <v>184</v>
      </c>
      <c r="C208" s="29">
        <v>229</v>
      </c>
      <c r="D208" s="78">
        <v>16</v>
      </c>
      <c r="E208" s="78">
        <v>4.5</v>
      </c>
      <c r="F208" s="78">
        <v>542</v>
      </c>
      <c r="G208" s="78">
        <v>549.70000000000005</v>
      </c>
      <c r="H208" s="78">
        <v>549.70000000000005</v>
      </c>
      <c r="I208" s="78">
        <v>621.6</v>
      </c>
      <c r="J208" s="78">
        <v>69.430000000000007</v>
      </c>
      <c r="K208" s="78">
        <v>19.649999999999999</v>
      </c>
      <c r="L208" s="78">
        <v>2366.38</v>
      </c>
      <c r="M208" s="78">
        <v>2400.44</v>
      </c>
      <c r="N208" s="78">
        <v>2400.44</v>
      </c>
      <c r="O208" s="78">
        <v>2714.41</v>
      </c>
      <c r="P208" s="29">
        <v>0</v>
      </c>
      <c r="Q208" s="78">
        <v>0</v>
      </c>
      <c r="R208" s="78">
        <v>0</v>
      </c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</row>
    <row r="209" spans="1:31" ht="22.5" customHeight="1">
      <c r="A209" s="50" t="s">
        <v>667</v>
      </c>
      <c r="B209" s="28">
        <v>185</v>
      </c>
      <c r="C209" s="29">
        <v>24</v>
      </c>
      <c r="D209" s="78">
        <v>2.4</v>
      </c>
      <c r="E209" s="78">
        <v>0.9</v>
      </c>
      <c r="F209" s="78">
        <v>56.7</v>
      </c>
      <c r="G209" s="78">
        <v>56.7</v>
      </c>
      <c r="H209" s="78">
        <v>56.7</v>
      </c>
      <c r="I209" s="78">
        <v>65.8</v>
      </c>
      <c r="J209" s="78">
        <v>100</v>
      </c>
      <c r="K209" s="78">
        <v>37.5</v>
      </c>
      <c r="L209" s="78">
        <v>2362.5</v>
      </c>
      <c r="M209" s="78">
        <v>2362.5</v>
      </c>
      <c r="N209" s="78">
        <v>2362.5</v>
      </c>
      <c r="O209" s="78">
        <v>2741.67</v>
      </c>
      <c r="P209" s="29">
        <v>0</v>
      </c>
      <c r="Q209" s="78">
        <v>0</v>
      </c>
      <c r="R209" s="78">
        <v>0</v>
      </c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</row>
    <row r="210" spans="1:31" ht="11.25" customHeight="1">
      <c r="A210" s="51" t="s">
        <v>86</v>
      </c>
      <c r="B210" s="28">
        <v>186</v>
      </c>
      <c r="C210" s="29">
        <v>116</v>
      </c>
      <c r="D210" s="78">
        <v>5.2</v>
      </c>
      <c r="E210" s="78">
        <v>2.5</v>
      </c>
      <c r="F210" s="78">
        <v>274.10000000000002</v>
      </c>
      <c r="G210" s="78">
        <v>274.10000000000002</v>
      </c>
      <c r="H210" s="78">
        <v>274.10000000000002</v>
      </c>
      <c r="I210" s="78">
        <v>313.60000000000002</v>
      </c>
      <c r="J210" s="78">
        <v>44.83</v>
      </c>
      <c r="K210" s="78">
        <v>21.55</v>
      </c>
      <c r="L210" s="78">
        <v>2362.9299999999998</v>
      </c>
      <c r="M210" s="78">
        <v>2362.9299999999998</v>
      </c>
      <c r="N210" s="78">
        <v>2362.9299999999998</v>
      </c>
      <c r="O210" s="78">
        <v>2703.45</v>
      </c>
      <c r="P210" s="29">
        <v>0</v>
      </c>
      <c r="Q210" s="78">
        <v>0</v>
      </c>
      <c r="R210" s="78">
        <v>0</v>
      </c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</row>
    <row r="211" spans="1:31" ht="11.25" customHeight="1">
      <c r="A211" s="51" t="s">
        <v>87</v>
      </c>
      <c r="B211" s="28">
        <v>187</v>
      </c>
      <c r="C211" s="29">
        <v>89</v>
      </c>
      <c r="D211" s="78">
        <v>8.4</v>
      </c>
      <c r="E211" s="78">
        <v>1.1000000000000001</v>
      </c>
      <c r="F211" s="78">
        <v>211.2</v>
      </c>
      <c r="G211" s="78">
        <v>218.9</v>
      </c>
      <c r="H211" s="78">
        <v>218.9</v>
      </c>
      <c r="I211" s="78">
        <v>242.2</v>
      </c>
      <c r="J211" s="78">
        <v>94.38</v>
      </c>
      <c r="K211" s="78">
        <v>12.36</v>
      </c>
      <c r="L211" s="78">
        <v>2373.0300000000002</v>
      </c>
      <c r="M211" s="78">
        <v>2459.5500000000002</v>
      </c>
      <c r="N211" s="78">
        <v>2459.5500000000002</v>
      </c>
      <c r="O211" s="78">
        <v>2721.35</v>
      </c>
      <c r="P211" s="29">
        <v>0</v>
      </c>
      <c r="Q211" s="78">
        <v>0</v>
      </c>
      <c r="R211" s="78">
        <v>0</v>
      </c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</row>
    <row r="212" spans="1:31" ht="33.75" customHeight="1">
      <c r="A212" s="27" t="s">
        <v>197</v>
      </c>
      <c r="B212" s="28">
        <v>188</v>
      </c>
      <c r="C212" s="29">
        <v>257</v>
      </c>
      <c r="D212" s="78">
        <v>10.199999999999999</v>
      </c>
      <c r="E212" s="78">
        <v>5.7</v>
      </c>
      <c r="F212" s="78">
        <v>606.79999999999995</v>
      </c>
      <c r="G212" s="78">
        <v>606.79999999999995</v>
      </c>
      <c r="H212" s="78">
        <v>606.79999999999995</v>
      </c>
      <c r="I212" s="78">
        <v>686.1</v>
      </c>
      <c r="J212" s="78">
        <v>39.69</v>
      </c>
      <c r="K212" s="78">
        <v>22.18</v>
      </c>
      <c r="L212" s="78">
        <v>2361.09</v>
      </c>
      <c r="M212" s="78">
        <v>2361.09</v>
      </c>
      <c r="N212" s="78">
        <v>2361.09</v>
      </c>
      <c r="O212" s="78">
        <v>2669.65</v>
      </c>
      <c r="P212" s="29">
        <v>0</v>
      </c>
      <c r="Q212" s="78">
        <v>0</v>
      </c>
      <c r="R212" s="78">
        <v>0</v>
      </c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</row>
    <row r="213" spans="1:31" ht="11.25" customHeight="1">
      <c r="A213" s="27" t="s">
        <v>198</v>
      </c>
      <c r="B213" s="28">
        <v>189</v>
      </c>
      <c r="C213" s="29">
        <v>397</v>
      </c>
      <c r="D213" s="78">
        <v>17</v>
      </c>
      <c r="E213" s="78">
        <v>9.1999999999999993</v>
      </c>
      <c r="F213" s="78">
        <v>938</v>
      </c>
      <c r="G213" s="78">
        <v>938</v>
      </c>
      <c r="H213" s="78">
        <v>938</v>
      </c>
      <c r="I213" s="78">
        <v>1067.5999999999999</v>
      </c>
      <c r="J213" s="78">
        <v>42.82</v>
      </c>
      <c r="K213" s="78">
        <v>23.17</v>
      </c>
      <c r="L213" s="78">
        <v>2362.7199999999998</v>
      </c>
      <c r="M213" s="78">
        <v>2362.7199999999998</v>
      </c>
      <c r="N213" s="78">
        <v>2362.7199999999998</v>
      </c>
      <c r="O213" s="78">
        <v>2689.17</v>
      </c>
      <c r="P213" s="29">
        <v>0</v>
      </c>
      <c r="Q213" s="78">
        <v>0</v>
      </c>
      <c r="R213" s="78">
        <v>0</v>
      </c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</row>
    <row r="214" spans="1:31" ht="33.75" customHeight="1">
      <c r="A214" s="27" t="s">
        <v>199</v>
      </c>
      <c r="B214" s="28">
        <v>190</v>
      </c>
      <c r="C214" s="29">
        <v>5</v>
      </c>
      <c r="D214" s="78">
        <v>0.2</v>
      </c>
      <c r="E214" s="78">
        <v>0.1</v>
      </c>
      <c r="F214" s="78">
        <v>11.8</v>
      </c>
      <c r="G214" s="78">
        <v>11.8</v>
      </c>
      <c r="H214" s="78">
        <v>11.8</v>
      </c>
      <c r="I214" s="78">
        <v>14.3</v>
      </c>
      <c r="J214" s="78">
        <v>40</v>
      </c>
      <c r="K214" s="78">
        <v>20</v>
      </c>
      <c r="L214" s="78">
        <v>2360</v>
      </c>
      <c r="M214" s="78">
        <v>2360</v>
      </c>
      <c r="N214" s="78">
        <v>2360</v>
      </c>
      <c r="O214" s="78">
        <v>2860</v>
      </c>
      <c r="P214" s="29">
        <v>0</v>
      </c>
      <c r="Q214" s="78">
        <v>0</v>
      </c>
      <c r="R214" s="78">
        <v>0</v>
      </c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</row>
    <row r="215" spans="1:31" ht="33.75" customHeight="1">
      <c r="A215" s="27" t="s">
        <v>200</v>
      </c>
      <c r="B215" s="28">
        <v>191</v>
      </c>
      <c r="C215" s="29">
        <v>0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29">
        <v>0</v>
      </c>
      <c r="Q215" s="78">
        <v>0</v>
      </c>
      <c r="R215" s="78">
        <v>0</v>
      </c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</row>
    <row r="216" spans="1:31" ht="24.75" customHeight="1">
      <c r="A216" s="27" t="s">
        <v>201</v>
      </c>
      <c r="B216" s="28">
        <v>192</v>
      </c>
      <c r="C216" s="29">
        <v>0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29">
        <v>0</v>
      </c>
      <c r="Q216" s="78">
        <v>0</v>
      </c>
      <c r="R216" s="78">
        <v>0</v>
      </c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</row>
    <row r="217" spans="1:31" ht="11.25" customHeight="1">
      <c r="A217" s="27" t="s">
        <v>202</v>
      </c>
      <c r="B217" s="28">
        <v>193</v>
      </c>
      <c r="C217" s="29">
        <v>2</v>
      </c>
      <c r="D217" s="78">
        <v>0</v>
      </c>
      <c r="E217" s="78">
        <v>0</v>
      </c>
      <c r="F217" s="78">
        <v>4.7</v>
      </c>
      <c r="G217" s="78">
        <v>4.7</v>
      </c>
      <c r="H217" s="78">
        <v>4.7</v>
      </c>
      <c r="I217" s="78">
        <v>5.5</v>
      </c>
      <c r="J217" s="78">
        <v>0</v>
      </c>
      <c r="K217" s="78">
        <v>0</v>
      </c>
      <c r="L217" s="78">
        <v>2350</v>
      </c>
      <c r="M217" s="78">
        <v>2350</v>
      </c>
      <c r="N217" s="78">
        <v>2350</v>
      </c>
      <c r="O217" s="78">
        <v>2750</v>
      </c>
      <c r="P217" s="29">
        <v>0</v>
      </c>
      <c r="Q217" s="78">
        <v>0</v>
      </c>
      <c r="R217" s="78">
        <v>0</v>
      </c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</row>
    <row r="218" spans="1:31" ht="22.5" customHeight="1">
      <c r="A218" s="27" t="s">
        <v>203</v>
      </c>
      <c r="B218" s="28">
        <v>194</v>
      </c>
      <c r="C218" s="29">
        <v>723</v>
      </c>
      <c r="D218" s="78">
        <v>40</v>
      </c>
      <c r="E218" s="78">
        <v>13.9</v>
      </c>
      <c r="F218" s="78">
        <v>1708.2</v>
      </c>
      <c r="G218" s="78">
        <v>1727.5</v>
      </c>
      <c r="H218" s="78">
        <v>1727.5</v>
      </c>
      <c r="I218" s="78">
        <v>1957.2</v>
      </c>
      <c r="J218" s="78">
        <v>55.33</v>
      </c>
      <c r="K218" s="78">
        <v>19.23</v>
      </c>
      <c r="L218" s="78">
        <v>2362.66</v>
      </c>
      <c r="M218" s="78">
        <v>2389.35</v>
      </c>
      <c r="N218" s="78">
        <v>2389.35</v>
      </c>
      <c r="O218" s="78">
        <v>2707.05</v>
      </c>
      <c r="P218" s="29">
        <v>0</v>
      </c>
      <c r="Q218" s="78">
        <v>0</v>
      </c>
      <c r="R218" s="78">
        <v>0</v>
      </c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</row>
    <row r="219" spans="1:31" ht="14.25" customHeight="1">
      <c r="A219" s="131" t="s">
        <v>204</v>
      </c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Q219" s="70"/>
      <c r="R219" s="70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</row>
    <row r="220" spans="1:31" ht="43.5" customHeight="1">
      <c r="A220" s="27" t="s">
        <v>205</v>
      </c>
      <c r="B220" s="28">
        <v>195</v>
      </c>
      <c r="C220" s="29">
        <v>1210</v>
      </c>
      <c r="D220" s="78">
        <v>9485.2000000000007</v>
      </c>
      <c r="E220" s="78">
        <v>7606.2</v>
      </c>
      <c r="F220" s="78">
        <v>9612.7999999999993</v>
      </c>
      <c r="G220" s="78">
        <v>11402.5</v>
      </c>
      <c r="H220" s="78">
        <v>11402.5</v>
      </c>
      <c r="I220" s="78">
        <v>11496.4</v>
      </c>
      <c r="J220" s="78">
        <v>7839.01</v>
      </c>
      <c r="K220" s="78">
        <v>6286.2</v>
      </c>
      <c r="L220" s="78">
        <v>7944.38</v>
      </c>
      <c r="M220" s="78">
        <v>9423.64</v>
      </c>
      <c r="N220" s="78">
        <v>9423.64</v>
      </c>
      <c r="O220" s="78">
        <v>9501.16</v>
      </c>
      <c r="P220" s="29">
        <v>4</v>
      </c>
      <c r="Q220" s="78">
        <v>23.5</v>
      </c>
      <c r="R220" s="78">
        <v>5875</v>
      </c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</row>
    <row r="221" spans="1:31" ht="45" customHeight="1">
      <c r="A221" s="27" t="s">
        <v>669</v>
      </c>
      <c r="B221" s="28">
        <v>196</v>
      </c>
      <c r="C221" s="29">
        <v>979</v>
      </c>
      <c r="D221" s="78">
        <v>8015.1</v>
      </c>
      <c r="E221" s="78">
        <v>6331.5</v>
      </c>
      <c r="F221" s="78">
        <v>8104.9</v>
      </c>
      <c r="G221" s="78">
        <v>9894.6</v>
      </c>
      <c r="H221" s="78">
        <v>9894.6</v>
      </c>
      <c r="I221" s="78">
        <v>9918.6</v>
      </c>
      <c r="J221" s="78">
        <v>8187.03</v>
      </c>
      <c r="K221" s="78">
        <v>6467.42</v>
      </c>
      <c r="L221" s="78">
        <v>8278.65</v>
      </c>
      <c r="M221" s="78">
        <v>10106.950000000001</v>
      </c>
      <c r="N221" s="78">
        <v>10106.950000000001</v>
      </c>
      <c r="O221" s="78">
        <v>10131.36</v>
      </c>
      <c r="P221" s="29">
        <v>1</v>
      </c>
      <c r="Q221" s="78">
        <v>5.7</v>
      </c>
      <c r="R221" s="78">
        <v>5700</v>
      </c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</row>
    <row r="222" spans="1:31" ht="22.5" customHeight="1">
      <c r="A222" s="43" t="s">
        <v>664</v>
      </c>
      <c r="B222" s="28">
        <v>197</v>
      </c>
      <c r="C222" s="29">
        <v>74</v>
      </c>
      <c r="D222" s="78">
        <v>769.5</v>
      </c>
      <c r="E222" s="78">
        <v>545.29999999999995</v>
      </c>
      <c r="F222" s="78">
        <v>786</v>
      </c>
      <c r="G222" s="78">
        <v>946.5</v>
      </c>
      <c r="H222" s="78">
        <v>946.5</v>
      </c>
      <c r="I222" s="78">
        <v>946.3</v>
      </c>
      <c r="J222" s="78">
        <v>10398.65</v>
      </c>
      <c r="K222" s="78">
        <v>7368.92</v>
      </c>
      <c r="L222" s="78">
        <v>10621.62</v>
      </c>
      <c r="M222" s="78">
        <v>12790.54</v>
      </c>
      <c r="N222" s="78">
        <v>12790.54</v>
      </c>
      <c r="O222" s="78">
        <v>12787.84</v>
      </c>
      <c r="P222" s="29">
        <v>0</v>
      </c>
      <c r="Q222" s="78">
        <v>0</v>
      </c>
      <c r="R222" s="78">
        <v>0</v>
      </c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</row>
    <row r="223" spans="1:31" ht="11.25" customHeight="1">
      <c r="A223" s="36" t="s">
        <v>86</v>
      </c>
      <c r="B223" s="28">
        <v>198</v>
      </c>
      <c r="C223" s="29">
        <v>595</v>
      </c>
      <c r="D223" s="78">
        <v>5072.5</v>
      </c>
      <c r="E223" s="78">
        <v>3985</v>
      </c>
      <c r="F223" s="78">
        <v>5136.3999999999996</v>
      </c>
      <c r="G223" s="78">
        <v>6583.8</v>
      </c>
      <c r="H223" s="78">
        <v>6583.8</v>
      </c>
      <c r="I223" s="78">
        <v>6595.5</v>
      </c>
      <c r="J223" s="78">
        <v>8525.2099999999991</v>
      </c>
      <c r="K223" s="78">
        <v>6697.48</v>
      </c>
      <c r="L223" s="78">
        <v>8632.44</v>
      </c>
      <c r="M223" s="78">
        <v>11065.38</v>
      </c>
      <c r="N223" s="78">
        <v>11065.38</v>
      </c>
      <c r="O223" s="78">
        <v>11085.04</v>
      </c>
      <c r="P223" s="29">
        <v>1</v>
      </c>
      <c r="Q223" s="78">
        <v>5.7</v>
      </c>
      <c r="R223" s="78">
        <v>5700</v>
      </c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</row>
    <row r="224" spans="1:31" ht="11.25" customHeight="1">
      <c r="A224" s="36" t="s">
        <v>87</v>
      </c>
      <c r="B224" s="28">
        <v>199</v>
      </c>
      <c r="C224" s="29">
        <v>310</v>
      </c>
      <c r="D224" s="78">
        <v>2173.1</v>
      </c>
      <c r="E224" s="78">
        <v>1801.2</v>
      </c>
      <c r="F224" s="78">
        <v>2182.5</v>
      </c>
      <c r="G224" s="78">
        <v>2364.3000000000002</v>
      </c>
      <c r="H224" s="78">
        <v>2364.3000000000002</v>
      </c>
      <c r="I224" s="78">
        <v>2376.8000000000002</v>
      </c>
      <c r="J224" s="78">
        <v>7010</v>
      </c>
      <c r="K224" s="78">
        <v>5810.32</v>
      </c>
      <c r="L224" s="78">
        <v>7040.32</v>
      </c>
      <c r="M224" s="78">
        <v>7626.77</v>
      </c>
      <c r="N224" s="78">
        <v>7626.77</v>
      </c>
      <c r="O224" s="78">
        <v>7667.1</v>
      </c>
      <c r="P224" s="29">
        <v>0</v>
      </c>
      <c r="Q224" s="78">
        <v>0</v>
      </c>
      <c r="R224" s="78">
        <v>0</v>
      </c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</row>
    <row r="225" spans="1:31" ht="35.25" customHeight="1">
      <c r="A225" s="27" t="s">
        <v>206</v>
      </c>
      <c r="B225" s="28">
        <v>200</v>
      </c>
      <c r="C225" s="29">
        <v>648</v>
      </c>
      <c r="D225" s="78">
        <v>5999.2</v>
      </c>
      <c r="E225" s="78">
        <v>4434.6000000000004</v>
      </c>
      <c r="F225" s="78">
        <v>6060.7</v>
      </c>
      <c r="G225" s="78">
        <v>7813.4</v>
      </c>
      <c r="H225" s="78">
        <v>7813.4</v>
      </c>
      <c r="I225" s="78">
        <v>7822.3</v>
      </c>
      <c r="J225" s="78">
        <v>9258.02</v>
      </c>
      <c r="K225" s="78">
        <v>6843.52</v>
      </c>
      <c r="L225" s="78">
        <v>9352.7800000000007</v>
      </c>
      <c r="M225" s="78">
        <v>12057.87</v>
      </c>
      <c r="N225" s="78">
        <v>12057.87</v>
      </c>
      <c r="O225" s="78">
        <v>12071.45</v>
      </c>
      <c r="P225" s="29">
        <v>0</v>
      </c>
      <c r="Q225" s="78">
        <v>0</v>
      </c>
      <c r="R225" s="78">
        <v>0</v>
      </c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</row>
    <row r="226" spans="1:31" ht="22.5" customHeight="1">
      <c r="A226" s="43" t="s">
        <v>664</v>
      </c>
      <c r="B226" s="28">
        <v>201</v>
      </c>
      <c r="C226" s="29">
        <v>46</v>
      </c>
      <c r="D226" s="78">
        <v>585.9</v>
      </c>
      <c r="E226" s="78">
        <v>373.4</v>
      </c>
      <c r="F226" s="78">
        <v>595.4</v>
      </c>
      <c r="G226" s="78">
        <v>747.7</v>
      </c>
      <c r="H226" s="78">
        <v>747.7</v>
      </c>
      <c r="I226" s="78">
        <v>746</v>
      </c>
      <c r="J226" s="78">
        <v>12736.96</v>
      </c>
      <c r="K226" s="78">
        <v>8117.39</v>
      </c>
      <c r="L226" s="78">
        <v>12943.48</v>
      </c>
      <c r="M226" s="78">
        <v>16254.35</v>
      </c>
      <c r="N226" s="78">
        <v>16254.35</v>
      </c>
      <c r="O226" s="78">
        <v>16217.39</v>
      </c>
      <c r="P226" s="29">
        <v>0</v>
      </c>
      <c r="Q226" s="78">
        <v>0</v>
      </c>
      <c r="R226" s="78">
        <v>0</v>
      </c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</row>
    <row r="227" spans="1:31" ht="22.5" customHeight="1">
      <c r="A227" s="51" t="s">
        <v>207</v>
      </c>
      <c r="B227" s="28">
        <v>202</v>
      </c>
      <c r="C227" s="29">
        <v>24</v>
      </c>
      <c r="D227" s="78">
        <v>244.4</v>
      </c>
      <c r="E227" s="78">
        <v>158.4</v>
      </c>
      <c r="F227" s="78">
        <v>249.1</v>
      </c>
      <c r="G227" s="78">
        <v>373.9</v>
      </c>
      <c r="H227" s="78">
        <v>373.9</v>
      </c>
      <c r="I227" s="78">
        <v>375.6</v>
      </c>
      <c r="J227" s="78">
        <v>10183.33</v>
      </c>
      <c r="K227" s="78">
        <v>6600</v>
      </c>
      <c r="L227" s="78">
        <v>10379.17</v>
      </c>
      <c r="M227" s="78">
        <v>15579.17</v>
      </c>
      <c r="N227" s="78">
        <v>15579.17</v>
      </c>
      <c r="O227" s="78">
        <v>15650</v>
      </c>
      <c r="P227" s="29">
        <v>0</v>
      </c>
      <c r="Q227" s="78">
        <v>0</v>
      </c>
      <c r="R227" s="78">
        <v>0</v>
      </c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</row>
    <row r="228" spans="1:31" ht="11.25" customHeight="1">
      <c r="A228" s="36" t="s">
        <v>86</v>
      </c>
      <c r="B228" s="28">
        <v>203</v>
      </c>
      <c r="C228" s="29">
        <v>421</v>
      </c>
      <c r="D228" s="78">
        <v>3995.1</v>
      </c>
      <c r="E228" s="78">
        <v>2963.3</v>
      </c>
      <c r="F228" s="78">
        <v>4040</v>
      </c>
      <c r="G228" s="78">
        <v>5458.7</v>
      </c>
      <c r="H228" s="78">
        <v>5458.7</v>
      </c>
      <c r="I228" s="78">
        <v>5460.1</v>
      </c>
      <c r="J228" s="78">
        <v>9489.5499999999993</v>
      </c>
      <c r="K228" s="78">
        <v>7038.72</v>
      </c>
      <c r="L228" s="78">
        <v>9596.2000000000007</v>
      </c>
      <c r="M228" s="78">
        <v>12966.03</v>
      </c>
      <c r="N228" s="78">
        <v>12966.03</v>
      </c>
      <c r="O228" s="78">
        <v>12969.36</v>
      </c>
      <c r="P228" s="29">
        <v>0</v>
      </c>
      <c r="Q228" s="78">
        <v>0</v>
      </c>
      <c r="R228" s="78">
        <v>0</v>
      </c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</row>
    <row r="229" spans="1:31" ht="22.5" customHeight="1">
      <c r="A229" s="51" t="s">
        <v>207</v>
      </c>
      <c r="B229" s="28">
        <v>204</v>
      </c>
      <c r="C229" s="29">
        <v>291</v>
      </c>
      <c r="D229" s="78">
        <v>2310.5</v>
      </c>
      <c r="E229" s="78">
        <v>1752.7</v>
      </c>
      <c r="F229" s="78">
        <v>2350.6</v>
      </c>
      <c r="G229" s="78">
        <v>3619.2</v>
      </c>
      <c r="H229" s="78">
        <v>3619.2</v>
      </c>
      <c r="I229" s="78">
        <v>3633.7</v>
      </c>
      <c r="J229" s="78">
        <v>7939.86</v>
      </c>
      <c r="K229" s="78">
        <v>6023.02</v>
      </c>
      <c r="L229" s="78">
        <v>8077.66</v>
      </c>
      <c r="M229" s="78">
        <v>12437.11</v>
      </c>
      <c r="N229" s="78">
        <v>12437.11</v>
      </c>
      <c r="O229" s="78">
        <v>12486.94</v>
      </c>
      <c r="P229" s="29">
        <v>0</v>
      </c>
      <c r="Q229" s="78">
        <v>0</v>
      </c>
      <c r="R229" s="78">
        <v>0</v>
      </c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</row>
    <row r="230" spans="1:31" ht="11.25" customHeight="1">
      <c r="A230" s="36" t="s">
        <v>87</v>
      </c>
      <c r="B230" s="28">
        <v>205</v>
      </c>
      <c r="C230" s="29">
        <v>181</v>
      </c>
      <c r="D230" s="78">
        <v>1418.2</v>
      </c>
      <c r="E230" s="78">
        <v>1097.9000000000001</v>
      </c>
      <c r="F230" s="78">
        <v>1425.3</v>
      </c>
      <c r="G230" s="78">
        <v>1607</v>
      </c>
      <c r="H230" s="78">
        <v>1607</v>
      </c>
      <c r="I230" s="78">
        <v>1616.2</v>
      </c>
      <c r="J230" s="78">
        <v>7835.36</v>
      </c>
      <c r="K230" s="78">
        <v>6065.75</v>
      </c>
      <c r="L230" s="78">
        <v>7874.59</v>
      </c>
      <c r="M230" s="78">
        <v>8878.4500000000007</v>
      </c>
      <c r="N230" s="78">
        <v>8878.4500000000007</v>
      </c>
      <c r="O230" s="78">
        <v>8929.2800000000007</v>
      </c>
      <c r="P230" s="29">
        <v>0</v>
      </c>
      <c r="Q230" s="78">
        <v>0</v>
      </c>
      <c r="R230" s="78">
        <v>0</v>
      </c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</row>
    <row r="231" spans="1:31" ht="22.5" customHeight="1">
      <c r="A231" s="51" t="s">
        <v>207</v>
      </c>
      <c r="B231" s="28">
        <v>206</v>
      </c>
      <c r="C231" s="29">
        <v>157</v>
      </c>
      <c r="D231" s="78">
        <v>1159.0999999999999</v>
      </c>
      <c r="E231" s="78">
        <v>907.8</v>
      </c>
      <c r="F231" s="78">
        <v>1166.2</v>
      </c>
      <c r="G231" s="78">
        <v>1346.8</v>
      </c>
      <c r="H231" s="78">
        <v>1346.8</v>
      </c>
      <c r="I231" s="78">
        <v>1356.3</v>
      </c>
      <c r="J231" s="78">
        <v>7382.8</v>
      </c>
      <c r="K231" s="78">
        <v>5782.17</v>
      </c>
      <c r="L231" s="78">
        <v>7428.03</v>
      </c>
      <c r="M231" s="78">
        <v>8578.34</v>
      </c>
      <c r="N231" s="78">
        <v>8578.34</v>
      </c>
      <c r="O231" s="78">
        <v>8638.85</v>
      </c>
      <c r="P231" s="29">
        <v>0</v>
      </c>
      <c r="Q231" s="78">
        <v>0</v>
      </c>
      <c r="R231" s="78">
        <v>0</v>
      </c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</row>
    <row r="232" spans="1:31" ht="42" customHeight="1">
      <c r="A232" s="27" t="s">
        <v>208</v>
      </c>
      <c r="B232" s="28">
        <v>207</v>
      </c>
      <c r="C232" s="29">
        <v>331</v>
      </c>
      <c r="D232" s="78">
        <v>2015.9</v>
      </c>
      <c r="E232" s="78">
        <v>1896.9</v>
      </c>
      <c r="F232" s="78">
        <v>2044.2</v>
      </c>
      <c r="G232" s="78">
        <v>2081.1999999999998</v>
      </c>
      <c r="H232" s="78">
        <v>2081.1999999999998</v>
      </c>
      <c r="I232" s="78">
        <v>2096.3000000000002</v>
      </c>
      <c r="J232" s="78">
        <v>6090.33</v>
      </c>
      <c r="K232" s="78">
        <v>5731.12</v>
      </c>
      <c r="L232" s="78">
        <v>6175.83</v>
      </c>
      <c r="M232" s="78">
        <v>6287.61</v>
      </c>
      <c r="N232" s="78">
        <v>6287.61</v>
      </c>
      <c r="O232" s="78">
        <v>6333.23</v>
      </c>
      <c r="P232" s="29">
        <v>1</v>
      </c>
      <c r="Q232" s="78">
        <v>5.7</v>
      </c>
      <c r="R232" s="78">
        <v>5700</v>
      </c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</row>
    <row r="233" spans="1:31" ht="22.5" customHeight="1">
      <c r="A233" s="43" t="s">
        <v>664</v>
      </c>
      <c r="B233" s="28">
        <v>208</v>
      </c>
      <c r="C233" s="29">
        <v>28</v>
      </c>
      <c r="D233" s="78">
        <v>183.6</v>
      </c>
      <c r="E233" s="78">
        <v>171.9</v>
      </c>
      <c r="F233" s="78">
        <v>190.6</v>
      </c>
      <c r="G233" s="78">
        <v>198.8</v>
      </c>
      <c r="H233" s="78">
        <v>198.8</v>
      </c>
      <c r="I233" s="78">
        <v>200.3</v>
      </c>
      <c r="J233" s="78">
        <v>6557.14</v>
      </c>
      <c r="K233" s="78">
        <v>6139.29</v>
      </c>
      <c r="L233" s="78">
        <v>6807.14</v>
      </c>
      <c r="M233" s="78">
        <v>7100</v>
      </c>
      <c r="N233" s="78">
        <v>7100</v>
      </c>
      <c r="O233" s="78">
        <v>7153.57</v>
      </c>
      <c r="P233" s="29">
        <v>0</v>
      </c>
      <c r="Q233" s="78">
        <v>0</v>
      </c>
      <c r="R233" s="78">
        <v>0</v>
      </c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</row>
    <row r="234" spans="1:31" ht="22.5" customHeight="1">
      <c r="A234" s="51" t="s">
        <v>207</v>
      </c>
      <c r="B234" s="28">
        <v>209</v>
      </c>
      <c r="C234" s="29">
        <v>24</v>
      </c>
      <c r="D234" s="78">
        <v>153.5</v>
      </c>
      <c r="E234" s="78">
        <v>144.6</v>
      </c>
      <c r="F234" s="78">
        <v>160.6</v>
      </c>
      <c r="G234" s="78">
        <v>168.7</v>
      </c>
      <c r="H234" s="78">
        <v>168.7</v>
      </c>
      <c r="I234" s="78">
        <v>170</v>
      </c>
      <c r="J234" s="78">
        <v>6395.83</v>
      </c>
      <c r="K234" s="78">
        <v>6025</v>
      </c>
      <c r="L234" s="78">
        <v>6691.67</v>
      </c>
      <c r="M234" s="78">
        <v>7029.17</v>
      </c>
      <c r="N234" s="78">
        <v>7029.17</v>
      </c>
      <c r="O234" s="78">
        <v>7083.33</v>
      </c>
      <c r="P234" s="29">
        <v>0</v>
      </c>
      <c r="Q234" s="78">
        <v>0</v>
      </c>
      <c r="R234" s="78">
        <v>0</v>
      </c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</row>
    <row r="235" spans="1:31" ht="11.25" customHeight="1">
      <c r="A235" s="36" t="s">
        <v>86</v>
      </c>
      <c r="B235" s="28">
        <v>210</v>
      </c>
      <c r="C235" s="29">
        <v>174</v>
      </c>
      <c r="D235" s="78">
        <v>1077.4000000000001</v>
      </c>
      <c r="E235" s="78">
        <v>1021.7</v>
      </c>
      <c r="F235" s="78">
        <v>1096.3</v>
      </c>
      <c r="G235" s="78">
        <v>1125.0999999999999</v>
      </c>
      <c r="H235" s="78">
        <v>1125.0999999999999</v>
      </c>
      <c r="I235" s="78">
        <v>1135.5</v>
      </c>
      <c r="J235" s="78">
        <v>6191.95</v>
      </c>
      <c r="K235" s="78">
        <v>5871.84</v>
      </c>
      <c r="L235" s="78">
        <v>6300.57</v>
      </c>
      <c r="M235" s="78">
        <v>6466.09</v>
      </c>
      <c r="N235" s="78">
        <v>6466.09</v>
      </c>
      <c r="O235" s="78">
        <v>6525.86</v>
      </c>
      <c r="P235" s="29">
        <v>1</v>
      </c>
      <c r="Q235" s="78">
        <v>5.7</v>
      </c>
      <c r="R235" s="78">
        <v>5700</v>
      </c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</row>
    <row r="236" spans="1:31" ht="22.5" customHeight="1">
      <c r="A236" s="51" t="s">
        <v>207</v>
      </c>
      <c r="B236" s="28">
        <v>211</v>
      </c>
      <c r="C236" s="29">
        <v>161</v>
      </c>
      <c r="D236" s="78">
        <v>977.4</v>
      </c>
      <c r="E236" s="78">
        <v>922.3</v>
      </c>
      <c r="F236" s="78">
        <v>996.3</v>
      </c>
      <c r="G236" s="78">
        <v>1025.0999999999999</v>
      </c>
      <c r="H236" s="78">
        <v>1025.0999999999999</v>
      </c>
      <c r="I236" s="78">
        <v>1035</v>
      </c>
      <c r="J236" s="78">
        <v>6070.81</v>
      </c>
      <c r="K236" s="78">
        <v>5728.57</v>
      </c>
      <c r="L236" s="78">
        <v>6188.2</v>
      </c>
      <c r="M236" s="78">
        <v>6367.08</v>
      </c>
      <c r="N236" s="78">
        <v>6367.08</v>
      </c>
      <c r="O236" s="78">
        <v>6428.57</v>
      </c>
      <c r="P236" s="29">
        <v>1</v>
      </c>
      <c r="Q236" s="78">
        <v>5.7</v>
      </c>
      <c r="R236" s="78">
        <v>5700</v>
      </c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</row>
    <row r="237" spans="1:31" ht="11.25" customHeight="1">
      <c r="A237" s="36" t="s">
        <v>87</v>
      </c>
      <c r="B237" s="28">
        <v>212</v>
      </c>
      <c r="C237" s="29">
        <v>129</v>
      </c>
      <c r="D237" s="78">
        <v>754.9</v>
      </c>
      <c r="E237" s="78">
        <v>703.3</v>
      </c>
      <c r="F237" s="78">
        <v>757.3</v>
      </c>
      <c r="G237" s="78">
        <v>757.3</v>
      </c>
      <c r="H237" s="78">
        <v>757.3</v>
      </c>
      <c r="I237" s="78">
        <v>760.5</v>
      </c>
      <c r="J237" s="78">
        <v>5851.94</v>
      </c>
      <c r="K237" s="78">
        <v>5451.94</v>
      </c>
      <c r="L237" s="78">
        <v>5870.54</v>
      </c>
      <c r="M237" s="78">
        <v>5870.54</v>
      </c>
      <c r="N237" s="78">
        <v>5870.54</v>
      </c>
      <c r="O237" s="78">
        <v>5895.35</v>
      </c>
      <c r="P237" s="29">
        <v>0</v>
      </c>
      <c r="Q237" s="78">
        <v>0</v>
      </c>
      <c r="R237" s="78">
        <v>0</v>
      </c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</row>
    <row r="238" spans="1:31" ht="22.5" customHeight="1">
      <c r="A238" s="51" t="s">
        <v>207</v>
      </c>
      <c r="B238" s="28">
        <v>213</v>
      </c>
      <c r="C238" s="29">
        <v>128</v>
      </c>
      <c r="D238" s="78">
        <v>749.4</v>
      </c>
      <c r="E238" s="78">
        <v>697.8</v>
      </c>
      <c r="F238" s="78">
        <v>751.7</v>
      </c>
      <c r="G238" s="78">
        <v>751.7</v>
      </c>
      <c r="H238" s="78">
        <v>751.7</v>
      </c>
      <c r="I238" s="78">
        <v>754.7</v>
      </c>
      <c r="J238" s="78">
        <v>5854.69</v>
      </c>
      <c r="K238" s="78">
        <v>5451.56</v>
      </c>
      <c r="L238" s="78">
        <v>5872.66</v>
      </c>
      <c r="M238" s="78">
        <v>5872.66</v>
      </c>
      <c r="N238" s="78">
        <v>5872.66</v>
      </c>
      <c r="O238" s="78">
        <v>5896.09</v>
      </c>
      <c r="P238" s="29">
        <v>0</v>
      </c>
      <c r="Q238" s="78">
        <v>0</v>
      </c>
      <c r="R238" s="78">
        <v>0</v>
      </c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</row>
    <row r="239" spans="1:31" ht="24.75" customHeight="1">
      <c r="A239" s="27" t="s">
        <v>209</v>
      </c>
      <c r="B239" s="28">
        <v>214</v>
      </c>
      <c r="C239" s="29">
        <v>52</v>
      </c>
      <c r="D239" s="78">
        <v>496.7</v>
      </c>
      <c r="E239" s="78">
        <v>367.9</v>
      </c>
      <c r="F239" s="78">
        <v>496.7</v>
      </c>
      <c r="G239" s="78">
        <v>612.79999999999995</v>
      </c>
      <c r="H239" s="78">
        <v>612.79999999999995</v>
      </c>
      <c r="I239" s="78">
        <v>612.79999999999995</v>
      </c>
      <c r="J239" s="78">
        <v>9551.92</v>
      </c>
      <c r="K239" s="78">
        <v>7075</v>
      </c>
      <c r="L239" s="78">
        <v>9551.92</v>
      </c>
      <c r="M239" s="78">
        <v>11784.62</v>
      </c>
      <c r="N239" s="78">
        <v>11784.62</v>
      </c>
      <c r="O239" s="78">
        <v>11784.62</v>
      </c>
      <c r="P239" s="29">
        <v>0</v>
      </c>
      <c r="Q239" s="78">
        <v>0</v>
      </c>
      <c r="R239" s="78">
        <v>0</v>
      </c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</row>
    <row r="240" spans="1:31" ht="55.5" customHeight="1">
      <c r="A240" s="27" t="s">
        <v>210</v>
      </c>
      <c r="B240" s="28">
        <v>215</v>
      </c>
      <c r="C240" s="29">
        <v>785</v>
      </c>
      <c r="D240" s="78">
        <v>5594.3</v>
      </c>
      <c r="E240" s="78">
        <v>4583.6000000000004</v>
      </c>
      <c r="F240" s="78">
        <v>5674.5</v>
      </c>
      <c r="G240" s="78">
        <v>7285.4</v>
      </c>
      <c r="H240" s="78">
        <v>7285.4</v>
      </c>
      <c r="I240" s="78">
        <v>7325.3</v>
      </c>
      <c r="J240" s="78">
        <v>7126.37</v>
      </c>
      <c r="K240" s="78">
        <v>5839.11</v>
      </c>
      <c r="L240" s="78">
        <v>7228.66</v>
      </c>
      <c r="M240" s="78">
        <v>9280.89</v>
      </c>
      <c r="N240" s="78">
        <v>9280.89</v>
      </c>
      <c r="O240" s="78">
        <v>9331.59</v>
      </c>
      <c r="P240" s="29">
        <v>1</v>
      </c>
      <c r="Q240" s="78">
        <v>5.7</v>
      </c>
      <c r="R240" s="78">
        <v>5700</v>
      </c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</row>
    <row r="241" spans="1:31" ht="22.5" customHeight="1">
      <c r="A241" s="36" t="s">
        <v>211</v>
      </c>
      <c r="B241" s="28">
        <v>216</v>
      </c>
      <c r="C241" s="29">
        <v>772</v>
      </c>
      <c r="D241" s="78">
        <v>5506.7</v>
      </c>
      <c r="E241" s="78">
        <v>4505.2</v>
      </c>
      <c r="F241" s="78">
        <v>5587</v>
      </c>
      <c r="G241" s="78">
        <v>7171.8</v>
      </c>
      <c r="H241" s="78">
        <v>7171.8</v>
      </c>
      <c r="I241" s="78">
        <v>7210.8</v>
      </c>
      <c r="J241" s="78">
        <v>7133.03</v>
      </c>
      <c r="K241" s="78">
        <v>5835.75</v>
      </c>
      <c r="L241" s="78">
        <v>7237.05</v>
      </c>
      <c r="M241" s="78">
        <v>9289.9</v>
      </c>
      <c r="N241" s="78">
        <v>9289.9</v>
      </c>
      <c r="O241" s="78">
        <v>9340.41</v>
      </c>
      <c r="P241" s="29">
        <v>0</v>
      </c>
      <c r="Q241" s="78">
        <v>0</v>
      </c>
      <c r="R241" s="78">
        <v>0</v>
      </c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</row>
    <row r="242" spans="1:31" ht="11.25" customHeight="1">
      <c r="A242" s="27" t="s">
        <v>212</v>
      </c>
      <c r="B242" s="28">
        <v>217</v>
      </c>
      <c r="C242" s="29">
        <v>577</v>
      </c>
      <c r="D242" s="78">
        <v>4416.7</v>
      </c>
      <c r="E242" s="78">
        <v>3559.1</v>
      </c>
      <c r="F242" s="78">
        <v>4494.6000000000004</v>
      </c>
      <c r="G242" s="78">
        <v>5641.6</v>
      </c>
      <c r="H242" s="78">
        <v>5641.6</v>
      </c>
      <c r="I242" s="78">
        <v>5662.5</v>
      </c>
      <c r="J242" s="78">
        <v>7654.59</v>
      </c>
      <c r="K242" s="78">
        <v>6168.28</v>
      </c>
      <c r="L242" s="78">
        <v>7789.6</v>
      </c>
      <c r="M242" s="78">
        <v>9777.4699999999993</v>
      </c>
      <c r="N242" s="78">
        <v>9777.4699999999993</v>
      </c>
      <c r="O242" s="78">
        <v>9813.69</v>
      </c>
      <c r="P242" s="29">
        <v>0</v>
      </c>
      <c r="Q242" s="78">
        <v>0</v>
      </c>
      <c r="R242" s="78">
        <v>0</v>
      </c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</row>
    <row r="243" spans="1:31" ht="22.5" customHeight="1">
      <c r="A243" s="27" t="s">
        <v>213</v>
      </c>
      <c r="B243" s="28">
        <v>218</v>
      </c>
      <c r="C243" s="29">
        <v>375</v>
      </c>
      <c r="D243" s="78">
        <v>3129.2</v>
      </c>
      <c r="E243" s="78">
        <v>2451</v>
      </c>
      <c r="F243" s="78">
        <v>3164.6</v>
      </c>
      <c r="G243" s="78">
        <v>4137.5</v>
      </c>
      <c r="H243" s="78">
        <v>4137.5</v>
      </c>
      <c r="I243" s="78">
        <v>4144</v>
      </c>
      <c r="J243" s="78">
        <v>8344.5300000000007</v>
      </c>
      <c r="K243" s="78">
        <v>6536</v>
      </c>
      <c r="L243" s="78">
        <v>8438.93</v>
      </c>
      <c r="M243" s="78">
        <v>11033.33</v>
      </c>
      <c r="N243" s="78">
        <v>11033.33</v>
      </c>
      <c r="O243" s="78">
        <v>11050.67</v>
      </c>
      <c r="P243" s="29">
        <v>1</v>
      </c>
      <c r="Q243" s="78">
        <v>5.7</v>
      </c>
      <c r="R243" s="78">
        <v>5700</v>
      </c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</row>
    <row r="244" spans="1:31" ht="90" customHeight="1">
      <c r="A244" s="27" t="s">
        <v>214</v>
      </c>
      <c r="B244" s="28">
        <v>219</v>
      </c>
      <c r="C244" s="29">
        <v>2</v>
      </c>
      <c r="D244" s="78">
        <v>22.7</v>
      </c>
      <c r="E244" s="78">
        <v>10.8</v>
      </c>
      <c r="F244" s="78">
        <v>22.7</v>
      </c>
      <c r="G244" s="78">
        <v>22.7</v>
      </c>
      <c r="H244" s="78">
        <v>22.7</v>
      </c>
      <c r="I244" s="78">
        <v>22.7</v>
      </c>
      <c r="J244" s="78">
        <v>11350</v>
      </c>
      <c r="K244" s="78">
        <v>5400</v>
      </c>
      <c r="L244" s="78">
        <v>11350</v>
      </c>
      <c r="M244" s="78">
        <v>11350</v>
      </c>
      <c r="N244" s="78">
        <v>11350</v>
      </c>
      <c r="O244" s="78">
        <v>11350</v>
      </c>
      <c r="P244" s="29">
        <v>0</v>
      </c>
      <c r="Q244" s="78">
        <v>0</v>
      </c>
      <c r="R244" s="78">
        <v>0</v>
      </c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</row>
    <row r="245" spans="1:31" ht="22.5" customHeight="1">
      <c r="A245" s="36" t="s">
        <v>215</v>
      </c>
      <c r="B245" s="28">
        <v>220</v>
      </c>
      <c r="C245" s="29">
        <v>9</v>
      </c>
      <c r="D245" s="78">
        <v>0</v>
      </c>
      <c r="E245" s="78">
        <v>0</v>
      </c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78">
        <v>0</v>
      </c>
      <c r="P245" s="29">
        <v>0</v>
      </c>
      <c r="Q245" s="78">
        <v>0</v>
      </c>
      <c r="R245" s="78">
        <v>0</v>
      </c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</row>
    <row r="246" spans="1:31" ht="11.25" customHeight="1">
      <c r="A246" s="36" t="s">
        <v>180</v>
      </c>
      <c r="B246" s="28">
        <v>2201</v>
      </c>
      <c r="C246" s="29">
        <v>9</v>
      </c>
      <c r="D246" s="78">
        <v>0</v>
      </c>
      <c r="E246" s="78">
        <v>0</v>
      </c>
      <c r="F246" s="78">
        <v>0</v>
      </c>
      <c r="G246" s="78">
        <v>0</v>
      </c>
      <c r="H246" s="78">
        <v>0</v>
      </c>
      <c r="I246" s="78">
        <v>0</v>
      </c>
      <c r="J246" s="78">
        <v>0</v>
      </c>
      <c r="K246" s="78">
        <v>0</v>
      </c>
      <c r="L246" s="78">
        <v>0</v>
      </c>
      <c r="M246" s="78">
        <v>0</v>
      </c>
      <c r="N246" s="78">
        <v>0</v>
      </c>
      <c r="O246" s="78">
        <v>0</v>
      </c>
      <c r="P246" s="29">
        <v>0</v>
      </c>
      <c r="Q246" s="78">
        <v>0</v>
      </c>
      <c r="R246" s="78">
        <v>0</v>
      </c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</row>
    <row r="247" spans="1:31" ht="34.5" customHeight="1">
      <c r="A247" s="27" t="s">
        <v>216</v>
      </c>
      <c r="B247" s="28">
        <v>225</v>
      </c>
      <c r="C247" s="29">
        <v>28</v>
      </c>
      <c r="D247" s="78">
        <v>178.8</v>
      </c>
      <c r="E247" s="78">
        <v>170.5</v>
      </c>
      <c r="F247" s="78">
        <v>185.8</v>
      </c>
      <c r="G247" s="78">
        <v>194</v>
      </c>
      <c r="H247" s="78">
        <v>194</v>
      </c>
      <c r="I247" s="78">
        <v>195.8</v>
      </c>
      <c r="J247" s="78">
        <v>6385.71</v>
      </c>
      <c r="K247" s="78">
        <v>6089.29</v>
      </c>
      <c r="L247" s="78">
        <v>6635.71</v>
      </c>
      <c r="M247" s="78">
        <v>6928.57</v>
      </c>
      <c r="N247" s="78">
        <v>6928.57</v>
      </c>
      <c r="O247" s="78">
        <v>6992.86</v>
      </c>
      <c r="P247" s="29">
        <v>0</v>
      </c>
      <c r="Q247" s="78">
        <v>0</v>
      </c>
      <c r="R247" s="78">
        <v>0</v>
      </c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</row>
    <row r="248" spans="1:31" ht="22.5" customHeight="1">
      <c r="A248" s="50" t="s">
        <v>664</v>
      </c>
      <c r="B248" s="28">
        <v>226</v>
      </c>
      <c r="C248" s="29">
        <v>25</v>
      </c>
      <c r="D248" s="78">
        <v>161.6</v>
      </c>
      <c r="E248" s="78">
        <v>153.5</v>
      </c>
      <c r="F248" s="78">
        <v>168.6</v>
      </c>
      <c r="G248" s="78">
        <v>176.8</v>
      </c>
      <c r="H248" s="78">
        <v>176.8</v>
      </c>
      <c r="I248" s="78">
        <v>178.3</v>
      </c>
      <c r="J248" s="78">
        <v>6464</v>
      </c>
      <c r="K248" s="78">
        <v>6140</v>
      </c>
      <c r="L248" s="78">
        <v>6744</v>
      </c>
      <c r="M248" s="78">
        <v>7072</v>
      </c>
      <c r="N248" s="78">
        <v>7072</v>
      </c>
      <c r="O248" s="78">
        <v>7132</v>
      </c>
      <c r="P248" s="29">
        <v>0</v>
      </c>
      <c r="Q248" s="78">
        <v>0</v>
      </c>
      <c r="R248" s="78">
        <v>0</v>
      </c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</row>
    <row r="249" spans="1:31" ht="11.25" customHeight="1">
      <c r="A249" s="51" t="s">
        <v>86</v>
      </c>
      <c r="B249" s="28">
        <v>227</v>
      </c>
      <c r="C249" s="29">
        <v>3</v>
      </c>
      <c r="D249" s="78">
        <v>17.2</v>
      </c>
      <c r="E249" s="78">
        <v>17</v>
      </c>
      <c r="F249" s="78">
        <v>17.2</v>
      </c>
      <c r="G249" s="78">
        <v>17.2</v>
      </c>
      <c r="H249" s="78">
        <v>17.2</v>
      </c>
      <c r="I249" s="78">
        <v>17.5</v>
      </c>
      <c r="J249" s="78">
        <v>5733.33</v>
      </c>
      <c r="K249" s="78">
        <v>5666.67</v>
      </c>
      <c r="L249" s="78">
        <v>5733.33</v>
      </c>
      <c r="M249" s="78">
        <v>5733.33</v>
      </c>
      <c r="N249" s="78">
        <v>5733.33</v>
      </c>
      <c r="O249" s="78">
        <v>5833.33</v>
      </c>
      <c r="P249" s="29">
        <v>0</v>
      </c>
      <c r="Q249" s="78">
        <v>0</v>
      </c>
      <c r="R249" s="78">
        <v>0</v>
      </c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</row>
    <row r="250" spans="1:31" ht="11.25" customHeight="1">
      <c r="A250" s="51" t="s">
        <v>87</v>
      </c>
      <c r="B250" s="28">
        <v>228</v>
      </c>
      <c r="C250" s="29">
        <v>0</v>
      </c>
      <c r="D250" s="78">
        <v>0</v>
      </c>
      <c r="E250" s="78">
        <v>0</v>
      </c>
      <c r="F250" s="78">
        <v>0</v>
      </c>
      <c r="G250" s="78">
        <v>0</v>
      </c>
      <c r="H250" s="78">
        <v>0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29">
        <v>0</v>
      </c>
      <c r="Q250" s="78">
        <v>0</v>
      </c>
      <c r="R250" s="78">
        <v>0</v>
      </c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</row>
    <row r="251" spans="1:31" ht="66.75" customHeight="1">
      <c r="A251" s="27" t="s">
        <v>217</v>
      </c>
      <c r="B251" s="28">
        <v>2281</v>
      </c>
      <c r="C251" s="29">
        <v>78</v>
      </c>
      <c r="D251" s="78">
        <v>738.4</v>
      </c>
      <c r="E251" s="78">
        <v>495</v>
      </c>
      <c r="F251" s="78">
        <v>740.8</v>
      </c>
      <c r="G251" s="78">
        <v>815.7</v>
      </c>
      <c r="H251" s="78">
        <v>815.7</v>
      </c>
      <c r="I251" s="78">
        <v>815.7</v>
      </c>
      <c r="J251" s="78">
        <v>9466.67</v>
      </c>
      <c r="K251" s="78">
        <v>6346.15</v>
      </c>
      <c r="L251" s="78">
        <v>9497.44</v>
      </c>
      <c r="M251" s="78">
        <v>10457.69</v>
      </c>
      <c r="N251" s="78">
        <v>10457.69</v>
      </c>
      <c r="O251" s="78">
        <v>10457.69</v>
      </c>
      <c r="P251" s="29">
        <v>0</v>
      </c>
      <c r="Q251" s="78">
        <v>0</v>
      </c>
      <c r="R251" s="78">
        <v>0</v>
      </c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</row>
    <row r="252" spans="1:31" ht="19.5" customHeight="1">
      <c r="A252" s="27" t="s">
        <v>218</v>
      </c>
      <c r="B252" s="28">
        <v>2282</v>
      </c>
      <c r="C252" s="29">
        <v>126</v>
      </c>
      <c r="D252" s="78">
        <v>0</v>
      </c>
      <c r="E252" s="78">
        <v>0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8">
        <v>0</v>
      </c>
      <c r="P252" s="29">
        <v>0</v>
      </c>
      <c r="Q252" s="78">
        <v>0</v>
      </c>
      <c r="R252" s="78">
        <v>0</v>
      </c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</row>
    <row r="253" spans="1:31" ht="12.75" customHeight="1">
      <c r="A253" s="27" t="s">
        <v>180</v>
      </c>
      <c r="B253" s="28">
        <v>2283</v>
      </c>
      <c r="C253" s="29">
        <v>125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29">
        <v>0</v>
      </c>
      <c r="Q253" s="78">
        <v>0</v>
      </c>
      <c r="R253" s="78">
        <v>0</v>
      </c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</row>
    <row r="254" spans="1:31" ht="33" customHeight="1">
      <c r="A254" s="27" t="s">
        <v>219</v>
      </c>
      <c r="B254" s="28">
        <v>229</v>
      </c>
      <c r="C254" s="29">
        <v>231</v>
      </c>
      <c r="D254" s="78">
        <v>1470.1</v>
      </c>
      <c r="E254" s="78">
        <v>1274.7</v>
      </c>
      <c r="F254" s="78">
        <v>1507.9</v>
      </c>
      <c r="G254" s="78">
        <v>1507.9</v>
      </c>
      <c r="H254" s="78">
        <v>1507.9</v>
      </c>
      <c r="I254" s="78">
        <v>1577.8</v>
      </c>
      <c r="J254" s="78">
        <v>6364.07</v>
      </c>
      <c r="K254" s="78">
        <v>5518.18</v>
      </c>
      <c r="L254" s="78">
        <v>6527.71</v>
      </c>
      <c r="M254" s="78">
        <v>6527.71</v>
      </c>
      <c r="N254" s="78">
        <v>6527.71</v>
      </c>
      <c r="O254" s="78">
        <v>6829.87</v>
      </c>
      <c r="P254" s="29">
        <v>3</v>
      </c>
      <c r="Q254" s="78">
        <v>17.8</v>
      </c>
      <c r="R254" s="78">
        <v>5933.33</v>
      </c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</row>
    <row r="255" spans="1:31" ht="22.5" customHeight="1">
      <c r="A255" s="27" t="s">
        <v>148</v>
      </c>
      <c r="B255" s="28">
        <v>230</v>
      </c>
      <c r="C255" s="29">
        <v>208</v>
      </c>
      <c r="D255" s="78">
        <v>1353.1</v>
      </c>
      <c r="E255" s="78">
        <v>1164.5</v>
      </c>
      <c r="F255" s="78">
        <v>1390.9</v>
      </c>
      <c r="G255" s="78">
        <v>1390.9</v>
      </c>
      <c r="H255" s="78">
        <v>1390.9</v>
      </c>
      <c r="I255" s="78">
        <v>1455.9</v>
      </c>
      <c r="J255" s="78">
        <v>6505.29</v>
      </c>
      <c r="K255" s="78">
        <v>5598.56</v>
      </c>
      <c r="L255" s="78">
        <v>6687.02</v>
      </c>
      <c r="M255" s="78">
        <v>6687.02</v>
      </c>
      <c r="N255" s="78">
        <v>6687.02</v>
      </c>
      <c r="O255" s="78">
        <v>6999.52</v>
      </c>
      <c r="P255" s="29">
        <v>1</v>
      </c>
      <c r="Q255" s="78">
        <v>7.8</v>
      </c>
      <c r="R255" s="78">
        <v>7800</v>
      </c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</row>
    <row r="256" spans="1:31" ht="11.25" customHeight="1">
      <c r="A256" s="27" t="s">
        <v>149</v>
      </c>
      <c r="B256" s="28">
        <v>231</v>
      </c>
      <c r="C256" s="29">
        <v>11</v>
      </c>
      <c r="D256" s="78">
        <v>55</v>
      </c>
      <c r="E256" s="78">
        <v>51.9</v>
      </c>
      <c r="F256" s="78">
        <v>55</v>
      </c>
      <c r="G256" s="78">
        <v>55</v>
      </c>
      <c r="H256" s="78">
        <v>55</v>
      </c>
      <c r="I256" s="78">
        <v>55</v>
      </c>
      <c r="J256" s="78">
        <v>5000</v>
      </c>
      <c r="K256" s="78">
        <v>4718.18</v>
      </c>
      <c r="L256" s="78">
        <v>5000</v>
      </c>
      <c r="M256" s="78">
        <v>5000</v>
      </c>
      <c r="N256" s="78">
        <v>5000</v>
      </c>
      <c r="O256" s="78">
        <v>5000</v>
      </c>
      <c r="P256" s="29">
        <v>2</v>
      </c>
      <c r="Q256" s="78">
        <v>10</v>
      </c>
      <c r="R256" s="78">
        <v>5000</v>
      </c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</row>
    <row r="257" spans="1:31" ht="11.25" customHeight="1">
      <c r="A257" s="27" t="s">
        <v>150</v>
      </c>
      <c r="B257" s="28">
        <v>232</v>
      </c>
      <c r="C257" s="29">
        <v>12</v>
      </c>
      <c r="D257" s="78">
        <v>62</v>
      </c>
      <c r="E257" s="78">
        <v>58.3</v>
      </c>
      <c r="F257" s="78">
        <v>62</v>
      </c>
      <c r="G257" s="78">
        <v>62</v>
      </c>
      <c r="H257" s="78">
        <v>62</v>
      </c>
      <c r="I257" s="78">
        <v>66.900000000000006</v>
      </c>
      <c r="J257" s="78">
        <v>5166.67</v>
      </c>
      <c r="K257" s="78">
        <v>4858.33</v>
      </c>
      <c r="L257" s="78">
        <v>5166.67</v>
      </c>
      <c r="M257" s="78">
        <v>5166.67</v>
      </c>
      <c r="N257" s="78">
        <v>5166.67</v>
      </c>
      <c r="O257" s="78">
        <v>5575</v>
      </c>
      <c r="P257" s="29">
        <v>0</v>
      </c>
      <c r="Q257" s="78">
        <v>0</v>
      </c>
      <c r="R257" s="78">
        <v>0</v>
      </c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</row>
    <row r="258" spans="1:31" ht="32.25" customHeight="1">
      <c r="A258" s="27" t="s">
        <v>220</v>
      </c>
      <c r="B258" s="28">
        <v>233</v>
      </c>
      <c r="C258" s="29">
        <v>130</v>
      </c>
      <c r="D258" s="78">
        <v>789.3</v>
      </c>
      <c r="E258" s="78">
        <v>665.1</v>
      </c>
      <c r="F258" s="78">
        <v>822.3</v>
      </c>
      <c r="G258" s="78">
        <v>822.3</v>
      </c>
      <c r="H258" s="78">
        <v>822.3</v>
      </c>
      <c r="I258" s="78">
        <v>867.2</v>
      </c>
      <c r="J258" s="78">
        <v>6071.54</v>
      </c>
      <c r="K258" s="78">
        <v>5116.1499999999996</v>
      </c>
      <c r="L258" s="78">
        <v>6325.38</v>
      </c>
      <c r="M258" s="78">
        <v>6325.38</v>
      </c>
      <c r="N258" s="78">
        <v>6325.38</v>
      </c>
      <c r="O258" s="78">
        <v>6670.77</v>
      </c>
      <c r="P258" s="29">
        <v>0</v>
      </c>
      <c r="Q258" s="78">
        <v>0</v>
      </c>
      <c r="R258" s="78">
        <v>0</v>
      </c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</row>
    <row r="259" spans="1:31" ht="11.25" customHeight="1">
      <c r="A259" s="27" t="s">
        <v>221</v>
      </c>
      <c r="B259" s="28">
        <v>234</v>
      </c>
      <c r="C259" s="29">
        <v>0</v>
      </c>
      <c r="D259" s="78">
        <v>0</v>
      </c>
      <c r="E259" s="78">
        <v>0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29">
        <v>0</v>
      </c>
      <c r="Q259" s="78">
        <v>0</v>
      </c>
      <c r="R259" s="78">
        <v>0</v>
      </c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</row>
    <row r="260" spans="1:31" ht="56.25" customHeight="1">
      <c r="A260" s="27" t="s">
        <v>222</v>
      </c>
      <c r="B260" s="28">
        <v>235</v>
      </c>
      <c r="C260" s="29">
        <v>28</v>
      </c>
      <c r="D260" s="78">
        <v>132.19999999999999</v>
      </c>
      <c r="E260" s="78">
        <v>132.19999999999999</v>
      </c>
      <c r="F260" s="78">
        <v>132.19999999999999</v>
      </c>
      <c r="G260" s="78">
        <v>132.19999999999999</v>
      </c>
      <c r="H260" s="78">
        <v>132.19999999999999</v>
      </c>
      <c r="I260" s="78">
        <v>132.19999999999999</v>
      </c>
      <c r="J260" s="78">
        <v>4721.43</v>
      </c>
      <c r="K260" s="78">
        <v>4721.43</v>
      </c>
      <c r="L260" s="78">
        <v>4721.43</v>
      </c>
      <c r="M260" s="78">
        <v>4721.43</v>
      </c>
      <c r="N260" s="78">
        <v>4721.43</v>
      </c>
      <c r="O260" s="78">
        <v>4721.43</v>
      </c>
      <c r="P260" s="29">
        <v>1</v>
      </c>
      <c r="Q260" s="78">
        <v>4.7</v>
      </c>
      <c r="R260" s="78">
        <v>4700</v>
      </c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</row>
    <row r="261" spans="1:31" ht="12" customHeight="1">
      <c r="A261" s="131" t="s">
        <v>223</v>
      </c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Q261" s="70"/>
      <c r="R261" s="70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</row>
    <row r="262" spans="1:31" ht="11.25" customHeight="1">
      <c r="A262" s="27" t="s">
        <v>224</v>
      </c>
      <c r="B262" s="28">
        <v>236</v>
      </c>
      <c r="C262" s="29">
        <v>920</v>
      </c>
      <c r="D262" s="78">
        <v>10538</v>
      </c>
      <c r="E262" s="78">
        <v>9756.5</v>
      </c>
      <c r="F262" s="78">
        <v>10588.4</v>
      </c>
      <c r="G262" s="78">
        <v>10596.6</v>
      </c>
      <c r="H262" s="78">
        <v>10596.6</v>
      </c>
      <c r="I262" s="78">
        <v>10459.9</v>
      </c>
      <c r="J262" s="78">
        <v>11454.46</v>
      </c>
      <c r="K262" s="78">
        <v>10604.78</v>
      </c>
      <c r="L262" s="78">
        <v>11509.24</v>
      </c>
      <c r="M262" s="78">
        <v>11518.15</v>
      </c>
      <c r="N262" s="78">
        <v>11518.15</v>
      </c>
      <c r="O262" s="78">
        <v>11369.46</v>
      </c>
      <c r="P262" s="29">
        <v>15</v>
      </c>
      <c r="Q262" s="78">
        <v>175.8</v>
      </c>
      <c r="R262" s="78">
        <v>11720</v>
      </c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</row>
    <row r="263" spans="1:31" ht="22.5" customHeight="1">
      <c r="A263" s="27" t="s">
        <v>225</v>
      </c>
      <c r="B263" s="28">
        <v>237</v>
      </c>
      <c r="C263" s="29">
        <v>851</v>
      </c>
      <c r="D263" s="78">
        <v>9992.4</v>
      </c>
      <c r="E263" s="78">
        <v>9270.7000000000007</v>
      </c>
      <c r="F263" s="78">
        <v>10040.4</v>
      </c>
      <c r="G263" s="78">
        <v>10040.4</v>
      </c>
      <c r="H263" s="78">
        <v>10040.4</v>
      </c>
      <c r="I263" s="78">
        <v>9907.7999999999993</v>
      </c>
      <c r="J263" s="78">
        <v>11741.95</v>
      </c>
      <c r="K263" s="78">
        <v>10893.89</v>
      </c>
      <c r="L263" s="78">
        <v>11798.35</v>
      </c>
      <c r="M263" s="78">
        <v>11798.35</v>
      </c>
      <c r="N263" s="78">
        <v>11798.35</v>
      </c>
      <c r="O263" s="78">
        <v>11642.54</v>
      </c>
      <c r="P263" s="29">
        <v>15</v>
      </c>
      <c r="Q263" s="78">
        <v>175.8</v>
      </c>
      <c r="R263" s="78">
        <v>11720</v>
      </c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</row>
    <row r="264" spans="1:31" ht="22.5" customHeight="1">
      <c r="A264" s="27" t="s">
        <v>226</v>
      </c>
      <c r="B264" s="28">
        <v>238</v>
      </c>
      <c r="C264" s="29">
        <v>28</v>
      </c>
      <c r="D264" s="78">
        <v>267.5</v>
      </c>
      <c r="E264" s="78">
        <v>240.1</v>
      </c>
      <c r="F264" s="78">
        <v>267.5</v>
      </c>
      <c r="G264" s="78">
        <v>267.89999999999998</v>
      </c>
      <c r="H264" s="78">
        <v>267.89999999999998</v>
      </c>
      <c r="I264" s="78">
        <v>264.8</v>
      </c>
      <c r="J264" s="78">
        <v>9553.57</v>
      </c>
      <c r="K264" s="78">
        <v>8575</v>
      </c>
      <c r="L264" s="78">
        <v>9553.57</v>
      </c>
      <c r="M264" s="78">
        <v>9567.86</v>
      </c>
      <c r="N264" s="78">
        <v>9567.86</v>
      </c>
      <c r="O264" s="78">
        <v>9457.14</v>
      </c>
      <c r="P264" s="29">
        <v>0</v>
      </c>
      <c r="Q264" s="78">
        <v>0</v>
      </c>
      <c r="R264" s="78">
        <v>0</v>
      </c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</row>
    <row r="265" spans="1:31" ht="22.5" customHeight="1">
      <c r="A265" s="43" t="s">
        <v>664</v>
      </c>
      <c r="B265" s="28">
        <v>239</v>
      </c>
      <c r="C265" s="29">
        <v>1</v>
      </c>
      <c r="D265" s="78">
        <v>4.5999999999999996</v>
      </c>
      <c r="E265" s="78">
        <v>4.4000000000000004</v>
      </c>
      <c r="F265" s="78">
        <v>4.5999999999999996</v>
      </c>
      <c r="G265" s="78">
        <v>4.5999999999999996</v>
      </c>
      <c r="H265" s="78">
        <v>4.5999999999999996</v>
      </c>
      <c r="I265" s="78">
        <v>4.5999999999999996</v>
      </c>
      <c r="J265" s="78">
        <v>4600</v>
      </c>
      <c r="K265" s="78">
        <v>4400</v>
      </c>
      <c r="L265" s="78">
        <v>4600</v>
      </c>
      <c r="M265" s="78">
        <v>4600</v>
      </c>
      <c r="N265" s="78">
        <v>4600</v>
      </c>
      <c r="O265" s="78">
        <v>4600</v>
      </c>
      <c r="P265" s="29">
        <v>0</v>
      </c>
      <c r="Q265" s="78">
        <v>0</v>
      </c>
      <c r="R265" s="78">
        <v>0</v>
      </c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</row>
    <row r="266" spans="1:31" ht="11.25" customHeight="1">
      <c r="A266" s="36" t="s">
        <v>86</v>
      </c>
      <c r="B266" s="28">
        <v>240</v>
      </c>
      <c r="C266" s="29">
        <v>27</v>
      </c>
      <c r="D266" s="78">
        <v>262.89999999999998</v>
      </c>
      <c r="E266" s="78">
        <v>235.7</v>
      </c>
      <c r="F266" s="78">
        <v>262.89999999999998</v>
      </c>
      <c r="G266" s="78">
        <v>263.3</v>
      </c>
      <c r="H266" s="78">
        <v>263.3</v>
      </c>
      <c r="I266" s="78">
        <v>260.2</v>
      </c>
      <c r="J266" s="78">
        <v>9740.74</v>
      </c>
      <c r="K266" s="78">
        <v>8729.6299999999992</v>
      </c>
      <c r="L266" s="78">
        <v>9740.74</v>
      </c>
      <c r="M266" s="78">
        <v>9755.56</v>
      </c>
      <c r="N266" s="78">
        <v>9755.56</v>
      </c>
      <c r="O266" s="78">
        <v>9637.0400000000009</v>
      </c>
      <c r="P266" s="29">
        <v>0</v>
      </c>
      <c r="Q266" s="78">
        <v>0</v>
      </c>
      <c r="R266" s="78">
        <v>0</v>
      </c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</row>
    <row r="267" spans="1:31" ht="11.25" customHeight="1">
      <c r="A267" s="36" t="s">
        <v>87</v>
      </c>
      <c r="B267" s="28">
        <v>2401</v>
      </c>
      <c r="C267" s="29">
        <v>0</v>
      </c>
      <c r="D267" s="78">
        <v>0</v>
      </c>
      <c r="E267" s="78">
        <v>0</v>
      </c>
      <c r="F267" s="78">
        <v>0</v>
      </c>
      <c r="G267" s="78">
        <v>0</v>
      </c>
      <c r="H267" s="78">
        <v>0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0</v>
      </c>
      <c r="O267" s="78">
        <v>0</v>
      </c>
      <c r="P267" s="29">
        <v>0</v>
      </c>
      <c r="Q267" s="78">
        <v>0</v>
      </c>
      <c r="R267" s="78">
        <v>0</v>
      </c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</row>
    <row r="268" spans="1:31" ht="35.25" customHeight="1">
      <c r="A268" s="27" t="s">
        <v>227</v>
      </c>
      <c r="B268" s="28">
        <v>241</v>
      </c>
      <c r="C268" s="29">
        <v>28</v>
      </c>
      <c r="D268" s="78">
        <v>267.5</v>
      </c>
      <c r="E268" s="78">
        <v>240.1</v>
      </c>
      <c r="F268" s="78">
        <v>267.5</v>
      </c>
      <c r="G268" s="78">
        <v>267.89999999999998</v>
      </c>
      <c r="H268" s="78">
        <v>267.89999999999998</v>
      </c>
      <c r="I268" s="78">
        <v>264.8</v>
      </c>
      <c r="J268" s="78">
        <v>9553.57</v>
      </c>
      <c r="K268" s="78">
        <v>8575</v>
      </c>
      <c r="L268" s="78">
        <v>9553.57</v>
      </c>
      <c r="M268" s="78">
        <v>9567.86</v>
      </c>
      <c r="N268" s="78">
        <v>9567.86</v>
      </c>
      <c r="O268" s="78">
        <v>9457.14</v>
      </c>
      <c r="P268" s="29">
        <v>0</v>
      </c>
      <c r="Q268" s="78">
        <v>0</v>
      </c>
      <c r="R268" s="78">
        <v>0</v>
      </c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</row>
    <row r="269" spans="1:31" ht="11.25" customHeight="1">
      <c r="A269" s="27" t="s">
        <v>228</v>
      </c>
      <c r="B269" s="28">
        <v>242</v>
      </c>
      <c r="C269" s="29">
        <v>0</v>
      </c>
      <c r="D269" s="78">
        <v>0</v>
      </c>
      <c r="E269" s="78">
        <v>0</v>
      </c>
      <c r="F269" s="78">
        <v>0</v>
      </c>
      <c r="G269" s="78">
        <v>0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29">
        <v>0</v>
      </c>
      <c r="Q269" s="78">
        <v>0</v>
      </c>
      <c r="R269" s="78">
        <v>0</v>
      </c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</row>
    <row r="270" spans="1:31" ht="11.25" customHeight="1">
      <c r="A270" s="27" t="s">
        <v>229</v>
      </c>
      <c r="B270" s="28">
        <v>243</v>
      </c>
      <c r="C270" s="29">
        <v>41</v>
      </c>
      <c r="D270" s="78">
        <v>278.10000000000002</v>
      </c>
      <c r="E270" s="78">
        <v>245.7</v>
      </c>
      <c r="F270" s="78">
        <v>280.5</v>
      </c>
      <c r="G270" s="78">
        <v>288.3</v>
      </c>
      <c r="H270" s="78">
        <v>288.3</v>
      </c>
      <c r="I270" s="78">
        <v>287.3</v>
      </c>
      <c r="J270" s="78">
        <v>6782.93</v>
      </c>
      <c r="K270" s="78">
        <v>5992.68</v>
      </c>
      <c r="L270" s="78">
        <v>6841.46</v>
      </c>
      <c r="M270" s="78">
        <v>7031.71</v>
      </c>
      <c r="N270" s="78">
        <v>7031.71</v>
      </c>
      <c r="O270" s="78">
        <v>7007.32</v>
      </c>
      <c r="P270" s="29">
        <v>0</v>
      </c>
      <c r="Q270" s="78">
        <v>0</v>
      </c>
      <c r="R270" s="78">
        <v>0</v>
      </c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</row>
    <row r="271" spans="1:31" ht="14.25" customHeight="1">
      <c r="A271" s="131" t="s">
        <v>230</v>
      </c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Q271" s="70"/>
      <c r="R271" s="70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</row>
    <row r="272" spans="1:31" ht="11.25" customHeight="1">
      <c r="A272" s="27" t="s">
        <v>231</v>
      </c>
      <c r="B272" s="28">
        <v>244</v>
      </c>
      <c r="C272" s="29">
        <v>6</v>
      </c>
      <c r="D272" s="78">
        <v>122.5</v>
      </c>
      <c r="E272" s="78">
        <v>101.9</v>
      </c>
      <c r="F272" s="78">
        <v>122.5</v>
      </c>
      <c r="G272" s="78">
        <v>122.5</v>
      </c>
      <c r="H272" s="78">
        <v>122.5</v>
      </c>
      <c r="I272" s="78">
        <v>113.3</v>
      </c>
      <c r="J272" s="78">
        <v>20400</v>
      </c>
      <c r="K272" s="78">
        <v>16983.330000000002</v>
      </c>
      <c r="L272" s="78">
        <v>20400</v>
      </c>
      <c r="M272" s="78">
        <v>20400</v>
      </c>
      <c r="N272" s="78">
        <v>20400</v>
      </c>
      <c r="O272" s="78">
        <v>18866.669999999998</v>
      </c>
      <c r="P272" s="29">
        <v>0</v>
      </c>
      <c r="Q272" s="78">
        <v>0</v>
      </c>
      <c r="R272" s="78">
        <v>0</v>
      </c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</row>
    <row r="273" spans="1:31" ht="11.25" customHeight="1">
      <c r="A273" s="27" t="s">
        <v>232</v>
      </c>
      <c r="B273" s="28">
        <v>245</v>
      </c>
      <c r="C273" s="29">
        <v>5</v>
      </c>
      <c r="D273" s="78">
        <v>106.2</v>
      </c>
      <c r="E273" s="78">
        <v>87.2</v>
      </c>
      <c r="F273" s="78">
        <v>106.2</v>
      </c>
      <c r="G273" s="78">
        <v>106.2</v>
      </c>
      <c r="H273" s="78">
        <v>106.2</v>
      </c>
      <c r="I273" s="78">
        <v>97.9</v>
      </c>
      <c r="J273" s="78">
        <v>21240</v>
      </c>
      <c r="K273" s="78">
        <v>17440</v>
      </c>
      <c r="L273" s="78">
        <v>21240</v>
      </c>
      <c r="M273" s="78">
        <v>21240</v>
      </c>
      <c r="N273" s="78">
        <v>21240</v>
      </c>
      <c r="O273" s="78">
        <v>19580</v>
      </c>
      <c r="P273" s="29">
        <v>0</v>
      </c>
      <c r="Q273" s="78">
        <v>0</v>
      </c>
      <c r="R273" s="78">
        <v>0</v>
      </c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</row>
    <row r="274" spans="1:31" ht="11.25" customHeight="1">
      <c r="A274" s="27" t="s">
        <v>233</v>
      </c>
      <c r="B274" s="28">
        <v>246</v>
      </c>
      <c r="C274" s="29">
        <v>0</v>
      </c>
      <c r="D274" s="78">
        <v>0</v>
      </c>
      <c r="E274" s="78">
        <v>0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29">
        <v>0</v>
      </c>
      <c r="Q274" s="78">
        <v>0</v>
      </c>
      <c r="R274" s="78">
        <v>0</v>
      </c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</row>
    <row r="275" spans="1:31" ht="22.5" customHeight="1">
      <c r="A275" s="50" t="s">
        <v>664</v>
      </c>
      <c r="B275" s="28">
        <v>247</v>
      </c>
      <c r="C275" s="29">
        <v>0</v>
      </c>
      <c r="D275" s="78">
        <v>0</v>
      </c>
      <c r="E275" s="78">
        <v>0</v>
      </c>
      <c r="F275" s="78">
        <v>0</v>
      </c>
      <c r="G275" s="78">
        <v>0</v>
      </c>
      <c r="H275" s="78">
        <v>0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29">
        <v>0</v>
      </c>
      <c r="Q275" s="78">
        <v>0</v>
      </c>
      <c r="R275" s="78">
        <v>0</v>
      </c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</row>
    <row r="276" spans="1:31" ht="11.25" customHeight="1">
      <c r="A276" s="51" t="s">
        <v>86</v>
      </c>
      <c r="B276" s="28">
        <v>248</v>
      </c>
      <c r="C276" s="29">
        <v>0</v>
      </c>
      <c r="D276" s="78">
        <v>0</v>
      </c>
      <c r="E276" s="78">
        <v>0</v>
      </c>
      <c r="F276" s="78">
        <v>0</v>
      </c>
      <c r="G276" s="78">
        <v>0</v>
      </c>
      <c r="H276" s="78">
        <v>0</v>
      </c>
      <c r="I276" s="78">
        <v>0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29">
        <v>0</v>
      </c>
      <c r="Q276" s="78">
        <v>0</v>
      </c>
      <c r="R276" s="78">
        <v>0</v>
      </c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</row>
    <row r="277" spans="1:31" ht="33.75" customHeight="1">
      <c r="A277" s="27" t="s">
        <v>234</v>
      </c>
      <c r="B277" s="28">
        <v>249</v>
      </c>
      <c r="C277" s="29">
        <v>0</v>
      </c>
      <c r="D277" s="78">
        <v>0</v>
      </c>
      <c r="E277" s="78">
        <v>0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29">
        <v>0</v>
      </c>
      <c r="Q277" s="78">
        <v>0</v>
      </c>
      <c r="R277" s="78">
        <v>0</v>
      </c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</row>
    <row r="278" spans="1:31" ht="11.25" customHeight="1">
      <c r="A278" s="27" t="s">
        <v>228</v>
      </c>
      <c r="B278" s="28">
        <v>250</v>
      </c>
      <c r="C278" s="29">
        <v>0</v>
      </c>
      <c r="D278" s="78">
        <v>0</v>
      </c>
      <c r="E278" s="78">
        <v>0</v>
      </c>
      <c r="F278" s="78">
        <v>0</v>
      </c>
      <c r="G278" s="78">
        <v>0</v>
      </c>
      <c r="H278" s="78">
        <v>0</v>
      </c>
      <c r="I278" s="78">
        <v>0</v>
      </c>
      <c r="J278" s="78">
        <v>0</v>
      </c>
      <c r="K278" s="78">
        <v>0</v>
      </c>
      <c r="L278" s="78">
        <v>0</v>
      </c>
      <c r="M278" s="78">
        <v>0</v>
      </c>
      <c r="N278" s="78">
        <v>0</v>
      </c>
      <c r="O278" s="78">
        <v>0</v>
      </c>
      <c r="P278" s="29">
        <v>0</v>
      </c>
      <c r="Q278" s="78">
        <v>0</v>
      </c>
      <c r="R278" s="78">
        <v>0</v>
      </c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</row>
    <row r="279" spans="1:31" ht="11.25" customHeight="1">
      <c r="A279" s="27" t="s">
        <v>229</v>
      </c>
      <c r="B279" s="28">
        <v>251</v>
      </c>
      <c r="C279" s="29">
        <v>1</v>
      </c>
      <c r="D279" s="78">
        <v>16.3</v>
      </c>
      <c r="E279" s="78">
        <v>14.7</v>
      </c>
      <c r="F279" s="78">
        <v>16.3</v>
      </c>
      <c r="G279" s="78">
        <v>16.3</v>
      </c>
      <c r="H279" s="78">
        <v>16.3</v>
      </c>
      <c r="I279" s="78">
        <v>15.4</v>
      </c>
      <c r="J279" s="78">
        <v>16300</v>
      </c>
      <c r="K279" s="78">
        <v>14700</v>
      </c>
      <c r="L279" s="78">
        <v>16300</v>
      </c>
      <c r="M279" s="78">
        <v>16300</v>
      </c>
      <c r="N279" s="78">
        <v>16300</v>
      </c>
      <c r="O279" s="78">
        <v>15400</v>
      </c>
      <c r="P279" s="29">
        <v>0</v>
      </c>
      <c r="Q279" s="78">
        <v>0</v>
      </c>
      <c r="R279" s="78">
        <v>0</v>
      </c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</row>
    <row r="280" spans="1:31" ht="14.25" customHeight="1">
      <c r="A280" s="131" t="s">
        <v>235</v>
      </c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Q280" s="70"/>
      <c r="R280" s="70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</row>
    <row r="281" spans="1:31" ht="11.25" customHeight="1">
      <c r="A281" s="27" t="s">
        <v>236</v>
      </c>
      <c r="B281" s="28">
        <v>252</v>
      </c>
      <c r="C281" s="29">
        <v>3</v>
      </c>
      <c r="D281" s="78">
        <v>20</v>
      </c>
      <c r="E281" s="78">
        <v>17.5</v>
      </c>
      <c r="F281" s="78">
        <v>20</v>
      </c>
      <c r="G281" s="78">
        <v>27.1</v>
      </c>
      <c r="H281" s="78">
        <v>27.1</v>
      </c>
      <c r="I281" s="78">
        <v>27.1</v>
      </c>
      <c r="J281" s="78">
        <v>6666.67</v>
      </c>
      <c r="K281" s="78">
        <v>5833.33</v>
      </c>
      <c r="L281" s="78">
        <v>6666.67</v>
      </c>
      <c r="M281" s="78">
        <v>9033.33</v>
      </c>
      <c r="N281" s="78">
        <v>9033.33</v>
      </c>
      <c r="O281" s="78">
        <v>9033.33</v>
      </c>
      <c r="P281" s="29">
        <v>0</v>
      </c>
      <c r="Q281" s="78">
        <v>0</v>
      </c>
      <c r="R281" s="78">
        <v>0</v>
      </c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</row>
    <row r="282" spans="1:31" ht="15" customHeight="1">
      <c r="A282" s="131" t="s">
        <v>237</v>
      </c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Q282" s="70"/>
      <c r="R282" s="70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</row>
    <row r="283" spans="1:31" ht="11.25" customHeight="1">
      <c r="A283" s="27" t="s">
        <v>236</v>
      </c>
      <c r="B283" s="28">
        <v>253</v>
      </c>
      <c r="C283" s="29">
        <v>0</v>
      </c>
      <c r="D283" s="78">
        <v>0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29">
        <v>0</v>
      </c>
      <c r="Q283" s="78">
        <v>0</v>
      </c>
      <c r="R283" s="78">
        <v>0</v>
      </c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</row>
    <row r="284" spans="1:31" ht="14.25" customHeight="1">
      <c r="A284" s="131" t="s">
        <v>238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Q284" s="70"/>
      <c r="R284" s="70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</row>
    <row r="285" spans="1:31" ht="11.25" customHeight="1">
      <c r="A285" s="27" t="s">
        <v>239</v>
      </c>
      <c r="B285" s="28">
        <v>254</v>
      </c>
      <c r="C285" s="29">
        <v>1</v>
      </c>
      <c r="D285" s="78">
        <v>24.9</v>
      </c>
      <c r="E285" s="78">
        <v>20.5</v>
      </c>
      <c r="F285" s="78">
        <v>24.9</v>
      </c>
      <c r="G285" s="78">
        <v>24.9</v>
      </c>
      <c r="H285" s="78">
        <v>24.9</v>
      </c>
      <c r="I285" s="78">
        <v>22.2</v>
      </c>
      <c r="J285" s="78">
        <v>24900</v>
      </c>
      <c r="K285" s="78">
        <v>20500</v>
      </c>
      <c r="L285" s="78">
        <v>24900</v>
      </c>
      <c r="M285" s="78">
        <v>24900</v>
      </c>
      <c r="N285" s="78">
        <v>24900</v>
      </c>
      <c r="O285" s="78">
        <v>22200</v>
      </c>
      <c r="P285" s="29">
        <v>0</v>
      </c>
      <c r="Q285" s="78">
        <v>0</v>
      </c>
      <c r="R285" s="78">
        <v>0</v>
      </c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</row>
    <row r="286" spans="1:31" ht="22.5" customHeight="1">
      <c r="A286" s="27" t="s">
        <v>240</v>
      </c>
      <c r="B286" s="28">
        <v>255</v>
      </c>
      <c r="C286" s="29">
        <v>1</v>
      </c>
      <c r="D286" s="78">
        <v>24.9</v>
      </c>
      <c r="E286" s="78">
        <v>20.5</v>
      </c>
      <c r="F286" s="78">
        <v>24.9</v>
      </c>
      <c r="G286" s="78">
        <v>24.9</v>
      </c>
      <c r="H286" s="78">
        <v>24.9</v>
      </c>
      <c r="I286" s="78">
        <v>22.2</v>
      </c>
      <c r="J286" s="78">
        <v>24900</v>
      </c>
      <c r="K286" s="78">
        <v>20500</v>
      </c>
      <c r="L286" s="78">
        <v>24900</v>
      </c>
      <c r="M286" s="78">
        <v>24900</v>
      </c>
      <c r="N286" s="78">
        <v>24900</v>
      </c>
      <c r="O286" s="78">
        <v>22200</v>
      </c>
      <c r="P286" s="29">
        <v>0</v>
      </c>
      <c r="Q286" s="78">
        <v>0</v>
      </c>
      <c r="R286" s="78">
        <v>0</v>
      </c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</row>
    <row r="287" spans="1:31" ht="10.5" customHeight="1">
      <c r="A287" s="27" t="s">
        <v>241</v>
      </c>
      <c r="B287" s="28">
        <v>256</v>
      </c>
      <c r="C287" s="29">
        <v>0</v>
      </c>
      <c r="D287" s="78">
        <v>0</v>
      </c>
      <c r="E287" s="78">
        <v>0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29">
        <v>0</v>
      </c>
      <c r="Q287" s="78">
        <v>0</v>
      </c>
      <c r="R287" s="78">
        <v>0</v>
      </c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</row>
    <row r="288" spans="1:31" ht="22.5" customHeight="1">
      <c r="A288" s="50" t="s">
        <v>664</v>
      </c>
      <c r="B288" s="28">
        <v>257</v>
      </c>
      <c r="C288" s="29">
        <v>0</v>
      </c>
      <c r="D288" s="78">
        <v>0</v>
      </c>
      <c r="E288" s="78">
        <v>0</v>
      </c>
      <c r="F288" s="78">
        <v>0</v>
      </c>
      <c r="G288" s="78">
        <v>0</v>
      </c>
      <c r="H288" s="78">
        <v>0</v>
      </c>
      <c r="I288" s="78">
        <v>0</v>
      </c>
      <c r="J288" s="78">
        <v>0</v>
      </c>
      <c r="K288" s="78">
        <v>0</v>
      </c>
      <c r="L288" s="78">
        <v>0</v>
      </c>
      <c r="M288" s="78">
        <v>0</v>
      </c>
      <c r="N288" s="78">
        <v>0</v>
      </c>
      <c r="O288" s="78">
        <v>0</v>
      </c>
      <c r="P288" s="29">
        <v>0</v>
      </c>
      <c r="Q288" s="78">
        <v>0</v>
      </c>
      <c r="R288" s="78">
        <v>0</v>
      </c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</row>
    <row r="289" spans="1:31" ht="11.25" customHeight="1">
      <c r="A289" s="51" t="s">
        <v>86</v>
      </c>
      <c r="B289" s="28">
        <v>258</v>
      </c>
      <c r="C289" s="29">
        <v>0</v>
      </c>
      <c r="D289" s="78">
        <v>0</v>
      </c>
      <c r="E289" s="78">
        <v>0</v>
      </c>
      <c r="F289" s="78">
        <v>0</v>
      </c>
      <c r="G289" s="78">
        <v>0</v>
      </c>
      <c r="H289" s="78">
        <v>0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29">
        <v>0</v>
      </c>
      <c r="Q289" s="78">
        <v>0</v>
      </c>
      <c r="R289" s="78">
        <v>0</v>
      </c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</row>
    <row r="290" spans="1:31" ht="33.75" customHeight="1">
      <c r="A290" s="27" t="s">
        <v>242</v>
      </c>
      <c r="B290" s="28">
        <v>259</v>
      </c>
      <c r="C290" s="29">
        <v>0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29">
        <v>0</v>
      </c>
      <c r="Q290" s="78">
        <v>0</v>
      </c>
      <c r="R290" s="78">
        <v>0</v>
      </c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</row>
    <row r="291" spans="1:31" ht="11.25" customHeight="1">
      <c r="A291" s="27" t="s">
        <v>228</v>
      </c>
      <c r="B291" s="28">
        <v>260</v>
      </c>
      <c r="C291" s="29">
        <v>0</v>
      </c>
      <c r="D291" s="78">
        <v>0</v>
      </c>
      <c r="E291" s="78">
        <v>0</v>
      </c>
      <c r="F291" s="78">
        <v>0</v>
      </c>
      <c r="G291" s="78">
        <v>0</v>
      </c>
      <c r="H291" s="78">
        <v>0</v>
      </c>
      <c r="I291" s="78">
        <v>0</v>
      </c>
      <c r="J291" s="78">
        <v>0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29">
        <v>0</v>
      </c>
      <c r="Q291" s="78">
        <v>0</v>
      </c>
      <c r="R291" s="78">
        <v>0</v>
      </c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</row>
    <row r="292" spans="1:31" ht="11.25" customHeight="1">
      <c r="A292" s="27" t="s">
        <v>229</v>
      </c>
      <c r="B292" s="28">
        <v>261</v>
      </c>
      <c r="C292" s="29">
        <v>0</v>
      </c>
      <c r="D292" s="78">
        <v>0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8">
        <v>0</v>
      </c>
      <c r="P292" s="29">
        <v>0</v>
      </c>
      <c r="Q292" s="78">
        <v>0</v>
      </c>
      <c r="R292" s="78">
        <v>0</v>
      </c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</row>
    <row r="293" spans="1:31" ht="15" customHeight="1">
      <c r="A293" s="131" t="s">
        <v>243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Q293" s="70"/>
      <c r="R293" s="70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</row>
    <row r="294" spans="1:31" ht="11.25" customHeight="1">
      <c r="A294" s="27" t="s">
        <v>244</v>
      </c>
      <c r="B294" s="28">
        <v>262</v>
      </c>
      <c r="C294" s="29">
        <v>5</v>
      </c>
      <c r="D294" s="78">
        <v>30.7</v>
      </c>
      <c r="E294" s="78">
        <v>27.3</v>
      </c>
      <c r="F294" s="78">
        <v>30.7</v>
      </c>
      <c r="G294" s="78">
        <v>30.7</v>
      </c>
      <c r="H294" s="78">
        <v>30.7</v>
      </c>
      <c r="I294" s="78">
        <v>32.299999999999997</v>
      </c>
      <c r="J294" s="78">
        <v>6140</v>
      </c>
      <c r="K294" s="78">
        <v>5460</v>
      </c>
      <c r="L294" s="78">
        <v>6140</v>
      </c>
      <c r="M294" s="78">
        <v>6140</v>
      </c>
      <c r="N294" s="78">
        <v>6140</v>
      </c>
      <c r="O294" s="78">
        <v>6460</v>
      </c>
      <c r="P294" s="29">
        <v>0</v>
      </c>
      <c r="Q294" s="78">
        <v>0</v>
      </c>
      <c r="R294" s="78">
        <v>0</v>
      </c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</row>
    <row r="295" spans="1:31" ht="22.5" customHeight="1">
      <c r="A295" s="27" t="s">
        <v>240</v>
      </c>
      <c r="B295" s="28">
        <v>263</v>
      </c>
      <c r="C295" s="29">
        <v>4</v>
      </c>
      <c r="D295" s="78">
        <v>26.7</v>
      </c>
      <c r="E295" s="78">
        <v>23.8</v>
      </c>
      <c r="F295" s="78">
        <v>26.7</v>
      </c>
      <c r="G295" s="78">
        <v>26.7</v>
      </c>
      <c r="H295" s="78">
        <v>26.7</v>
      </c>
      <c r="I295" s="78">
        <v>27.7</v>
      </c>
      <c r="J295" s="78">
        <v>6675</v>
      </c>
      <c r="K295" s="78">
        <v>5950</v>
      </c>
      <c r="L295" s="78">
        <v>6675</v>
      </c>
      <c r="M295" s="78">
        <v>6675</v>
      </c>
      <c r="N295" s="78">
        <v>6675</v>
      </c>
      <c r="O295" s="78">
        <v>6925</v>
      </c>
      <c r="P295" s="29">
        <v>0</v>
      </c>
      <c r="Q295" s="78">
        <v>0</v>
      </c>
      <c r="R295" s="78">
        <v>0</v>
      </c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</row>
    <row r="296" spans="1:31" ht="11.25" customHeight="1">
      <c r="A296" s="27" t="s">
        <v>245</v>
      </c>
      <c r="B296" s="28">
        <v>264</v>
      </c>
      <c r="C296" s="29">
        <v>0</v>
      </c>
      <c r="D296" s="78">
        <v>0</v>
      </c>
      <c r="E296" s="78">
        <v>0</v>
      </c>
      <c r="F296" s="78">
        <v>0</v>
      </c>
      <c r="G296" s="78">
        <v>0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29">
        <v>0</v>
      </c>
      <c r="Q296" s="78">
        <v>0</v>
      </c>
      <c r="R296" s="78">
        <v>0</v>
      </c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</row>
    <row r="297" spans="1:31" ht="22.5" customHeight="1">
      <c r="A297" s="50" t="s">
        <v>664</v>
      </c>
      <c r="B297" s="28">
        <v>265</v>
      </c>
      <c r="C297" s="29">
        <v>0</v>
      </c>
      <c r="D297" s="78">
        <v>0</v>
      </c>
      <c r="E297" s="78">
        <v>0</v>
      </c>
      <c r="F297" s="78">
        <v>0</v>
      </c>
      <c r="G297" s="78">
        <v>0</v>
      </c>
      <c r="H297" s="78">
        <v>0</v>
      </c>
      <c r="I297" s="78">
        <v>0</v>
      </c>
      <c r="J297" s="78">
        <v>0</v>
      </c>
      <c r="K297" s="78">
        <v>0</v>
      </c>
      <c r="L297" s="78">
        <v>0</v>
      </c>
      <c r="M297" s="78">
        <v>0</v>
      </c>
      <c r="N297" s="78">
        <v>0</v>
      </c>
      <c r="O297" s="78">
        <v>0</v>
      </c>
      <c r="P297" s="29">
        <v>0</v>
      </c>
      <c r="Q297" s="78">
        <v>0</v>
      </c>
      <c r="R297" s="78">
        <v>0</v>
      </c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</row>
    <row r="298" spans="1:31" ht="11.25" customHeight="1">
      <c r="A298" s="51" t="s">
        <v>86</v>
      </c>
      <c r="B298" s="28">
        <v>266</v>
      </c>
      <c r="C298" s="29">
        <v>0</v>
      </c>
      <c r="D298" s="78">
        <v>0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29">
        <v>0</v>
      </c>
      <c r="Q298" s="78">
        <v>0</v>
      </c>
      <c r="R298" s="78">
        <v>0</v>
      </c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</row>
    <row r="299" spans="1:31" ht="33.75" customHeight="1">
      <c r="A299" s="27" t="s">
        <v>246</v>
      </c>
      <c r="B299" s="28">
        <v>267</v>
      </c>
      <c r="C299" s="29">
        <v>0</v>
      </c>
      <c r="D299" s="78">
        <v>0</v>
      </c>
      <c r="E299" s="78">
        <v>0</v>
      </c>
      <c r="F299" s="78">
        <v>0</v>
      </c>
      <c r="G299" s="78">
        <v>0</v>
      </c>
      <c r="H299" s="78">
        <v>0</v>
      </c>
      <c r="I299" s="78">
        <v>0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29">
        <v>0</v>
      </c>
      <c r="Q299" s="78">
        <v>0</v>
      </c>
      <c r="R299" s="78">
        <v>0</v>
      </c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</row>
    <row r="300" spans="1:31" ht="11.25" customHeight="1">
      <c r="A300" s="27" t="s">
        <v>228</v>
      </c>
      <c r="B300" s="28">
        <v>268</v>
      </c>
      <c r="C300" s="29">
        <v>0</v>
      </c>
      <c r="D300" s="78">
        <v>0</v>
      </c>
      <c r="E300" s="78">
        <v>0</v>
      </c>
      <c r="F300" s="78">
        <v>0</v>
      </c>
      <c r="G300" s="78">
        <v>0</v>
      </c>
      <c r="H300" s="78">
        <v>0</v>
      </c>
      <c r="I300" s="78">
        <v>0</v>
      </c>
      <c r="J300" s="78">
        <v>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29">
        <v>0</v>
      </c>
      <c r="Q300" s="78">
        <v>0</v>
      </c>
      <c r="R300" s="78">
        <v>0</v>
      </c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</row>
    <row r="301" spans="1:31" ht="11.25" customHeight="1">
      <c r="A301" s="27" t="s">
        <v>229</v>
      </c>
      <c r="B301" s="28">
        <v>269</v>
      </c>
      <c r="C301" s="29">
        <v>1</v>
      </c>
      <c r="D301" s="78">
        <v>4</v>
      </c>
      <c r="E301" s="78">
        <v>3.5</v>
      </c>
      <c r="F301" s="78">
        <v>4</v>
      </c>
      <c r="G301" s="78">
        <v>4</v>
      </c>
      <c r="H301" s="78">
        <v>4</v>
      </c>
      <c r="I301" s="78">
        <v>4.5999999999999996</v>
      </c>
      <c r="J301" s="78">
        <v>4000</v>
      </c>
      <c r="K301" s="78">
        <v>3500</v>
      </c>
      <c r="L301" s="78">
        <v>4000</v>
      </c>
      <c r="M301" s="78">
        <v>4000</v>
      </c>
      <c r="N301" s="78">
        <v>4000</v>
      </c>
      <c r="O301" s="78">
        <v>4600</v>
      </c>
      <c r="P301" s="29">
        <v>0</v>
      </c>
      <c r="Q301" s="78">
        <v>0</v>
      </c>
      <c r="R301" s="78">
        <v>0</v>
      </c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</row>
    <row r="302" spans="1:31" ht="13.5" customHeight="1">
      <c r="A302" s="131" t="s">
        <v>247</v>
      </c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Q302" s="70"/>
      <c r="R302" s="70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</row>
    <row r="303" spans="1:31" ht="11.25" customHeight="1">
      <c r="A303" s="27" t="s">
        <v>248</v>
      </c>
      <c r="B303" s="28">
        <v>270</v>
      </c>
      <c r="C303" s="29">
        <v>48</v>
      </c>
      <c r="D303" s="78">
        <v>286</v>
      </c>
      <c r="E303" s="78">
        <v>263.89999999999998</v>
      </c>
      <c r="F303" s="78">
        <v>309.5</v>
      </c>
      <c r="G303" s="78">
        <v>309.5</v>
      </c>
      <c r="H303" s="78">
        <v>309.5</v>
      </c>
      <c r="I303" s="78">
        <v>318.2</v>
      </c>
      <c r="J303" s="78">
        <v>5956.25</v>
      </c>
      <c r="K303" s="78">
        <v>5497.92</v>
      </c>
      <c r="L303" s="78">
        <v>6447.92</v>
      </c>
      <c r="M303" s="78">
        <v>6447.92</v>
      </c>
      <c r="N303" s="78">
        <v>6447.92</v>
      </c>
      <c r="O303" s="78">
        <v>6631.25</v>
      </c>
      <c r="P303" s="29">
        <v>0</v>
      </c>
      <c r="Q303" s="78">
        <v>0</v>
      </c>
      <c r="R303" s="78">
        <v>0</v>
      </c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</row>
    <row r="304" spans="1:31" ht="22.5" customHeight="1">
      <c r="A304" s="27" t="s">
        <v>240</v>
      </c>
      <c r="B304" s="28">
        <v>271</v>
      </c>
      <c r="C304" s="29">
        <v>40</v>
      </c>
      <c r="D304" s="78">
        <v>237.3</v>
      </c>
      <c r="E304" s="78">
        <v>218.6</v>
      </c>
      <c r="F304" s="78">
        <v>258.5</v>
      </c>
      <c r="G304" s="78">
        <v>258.5</v>
      </c>
      <c r="H304" s="78">
        <v>258.5</v>
      </c>
      <c r="I304" s="78">
        <v>265.8</v>
      </c>
      <c r="J304" s="78">
        <v>5932.5</v>
      </c>
      <c r="K304" s="78">
        <v>5465</v>
      </c>
      <c r="L304" s="78">
        <v>6462.5</v>
      </c>
      <c r="M304" s="78">
        <v>6462.5</v>
      </c>
      <c r="N304" s="78">
        <v>6462.5</v>
      </c>
      <c r="O304" s="78">
        <v>6645</v>
      </c>
      <c r="P304" s="29">
        <v>0</v>
      </c>
      <c r="Q304" s="78">
        <v>0</v>
      </c>
      <c r="R304" s="78">
        <v>0</v>
      </c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</row>
    <row r="305" spans="1:31" ht="11.25" customHeight="1">
      <c r="A305" s="27" t="s">
        <v>249</v>
      </c>
      <c r="B305" s="28">
        <v>272</v>
      </c>
      <c r="C305" s="29">
        <v>4</v>
      </c>
      <c r="D305" s="78">
        <v>30.4</v>
      </c>
      <c r="E305" s="78">
        <v>28</v>
      </c>
      <c r="F305" s="78">
        <v>30.4</v>
      </c>
      <c r="G305" s="78">
        <v>30.4</v>
      </c>
      <c r="H305" s="78">
        <v>30.4</v>
      </c>
      <c r="I305" s="78">
        <v>30.4</v>
      </c>
      <c r="J305" s="78">
        <v>7600</v>
      </c>
      <c r="K305" s="78">
        <v>7000</v>
      </c>
      <c r="L305" s="78">
        <v>7600</v>
      </c>
      <c r="M305" s="78">
        <v>7600</v>
      </c>
      <c r="N305" s="78">
        <v>7600</v>
      </c>
      <c r="O305" s="78">
        <v>7600</v>
      </c>
      <c r="P305" s="29">
        <v>0</v>
      </c>
      <c r="Q305" s="78">
        <v>0</v>
      </c>
      <c r="R305" s="78">
        <v>0</v>
      </c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</row>
    <row r="306" spans="1:31" ht="22.5" customHeight="1">
      <c r="A306" s="50" t="s">
        <v>664</v>
      </c>
      <c r="B306" s="28">
        <v>273</v>
      </c>
      <c r="C306" s="29">
        <v>0</v>
      </c>
      <c r="D306" s="78">
        <v>0</v>
      </c>
      <c r="E306" s="78">
        <v>0</v>
      </c>
      <c r="F306" s="78">
        <v>0</v>
      </c>
      <c r="G306" s="78">
        <v>0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29">
        <v>0</v>
      </c>
      <c r="Q306" s="78">
        <v>0</v>
      </c>
      <c r="R306" s="78">
        <v>0</v>
      </c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</row>
    <row r="307" spans="1:31" ht="11.25" customHeight="1">
      <c r="A307" s="51" t="s">
        <v>86</v>
      </c>
      <c r="B307" s="28">
        <v>274</v>
      </c>
      <c r="C307" s="29">
        <v>4</v>
      </c>
      <c r="D307" s="78">
        <v>30.4</v>
      </c>
      <c r="E307" s="78">
        <v>28</v>
      </c>
      <c r="F307" s="78">
        <v>30.4</v>
      </c>
      <c r="G307" s="78">
        <v>30.4</v>
      </c>
      <c r="H307" s="78">
        <v>30.4</v>
      </c>
      <c r="I307" s="78">
        <v>30.4</v>
      </c>
      <c r="J307" s="78">
        <v>7600</v>
      </c>
      <c r="K307" s="78">
        <v>7000</v>
      </c>
      <c r="L307" s="78">
        <v>7600</v>
      </c>
      <c r="M307" s="78">
        <v>7600</v>
      </c>
      <c r="N307" s="78">
        <v>7600</v>
      </c>
      <c r="O307" s="78">
        <v>7600</v>
      </c>
      <c r="P307" s="29">
        <v>0</v>
      </c>
      <c r="Q307" s="78">
        <v>0</v>
      </c>
      <c r="R307" s="78">
        <v>0</v>
      </c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</row>
    <row r="308" spans="1:31" ht="33.75" customHeight="1">
      <c r="A308" s="27" t="s">
        <v>250</v>
      </c>
      <c r="B308" s="28">
        <v>275</v>
      </c>
      <c r="C308" s="29">
        <v>4</v>
      </c>
      <c r="D308" s="78">
        <v>30.4</v>
      </c>
      <c r="E308" s="78">
        <v>28</v>
      </c>
      <c r="F308" s="78">
        <v>30.4</v>
      </c>
      <c r="G308" s="78">
        <v>30.4</v>
      </c>
      <c r="H308" s="78">
        <v>30.4</v>
      </c>
      <c r="I308" s="78">
        <v>30.4</v>
      </c>
      <c r="J308" s="78">
        <v>7600</v>
      </c>
      <c r="K308" s="78">
        <v>7000</v>
      </c>
      <c r="L308" s="78">
        <v>7600</v>
      </c>
      <c r="M308" s="78">
        <v>7600</v>
      </c>
      <c r="N308" s="78">
        <v>7600</v>
      </c>
      <c r="O308" s="78">
        <v>7600</v>
      </c>
      <c r="P308" s="29">
        <v>0</v>
      </c>
      <c r="Q308" s="78">
        <v>0</v>
      </c>
      <c r="R308" s="78">
        <v>0</v>
      </c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</row>
    <row r="309" spans="1:31" ht="11.25" customHeight="1">
      <c r="A309" s="27" t="s">
        <v>228</v>
      </c>
      <c r="B309" s="28">
        <v>276</v>
      </c>
      <c r="C309" s="29">
        <v>0</v>
      </c>
      <c r="D309" s="78">
        <v>0</v>
      </c>
      <c r="E309" s="78">
        <v>0</v>
      </c>
      <c r="F309" s="78">
        <v>0</v>
      </c>
      <c r="G309" s="78">
        <v>0</v>
      </c>
      <c r="H309" s="78">
        <v>0</v>
      </c>
      <c r="I309" s="78">
        <v>0</v>
      </c>
      <c r="J309" s="78">
        <v>0</v>
      </c>
      <c r="K309" s="78">
        <v>0</v>
      </c>
      <c r="L309" s="78">
        <v>0</v>
      </c>
      <c r="M309" s="78">
        <v>0</v>
      </c>
      <c r="N309" s="78">
        <v>0</v>
      </c>
      <c r="O309" s="78">
        <v>0</v>
      </c>
      <c r="P309" s="29">
        <v>0</v>
      </c>
      <c r="Q309" s="78">
        <v>0</v>
      </c>
      <c r="R309" s="78">
        <v>0</v>
      </c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</row>
    <row r="310" spans="1:31" ht="11.25" customHeight="1">
      <c r="A310" s="27" t="s">
        <v>229</v>
      </c>
      <c r="B310" s="28">
        <v>277</v>
      </c>
      <c r="C310" s="29">
        <v>4</v>
      </c>
      <c r="D310" s="78">
        <v>18.3</v>
      </c>
      <c r="E310" s="78">
        <v>17.3</v>
      </c>
      <c r="F310" s="78">
        <v>20.6</v>
      </c>
      <c r="G310" s="78">
        <v>20.6</v>
      </c>
      <c r="H310" s="78">
        <v>20.6</v>
      </c>
      <c r="I310" s="78">
        <v>22</v>
      </c>
      <c r="J310" s="78">
        <v>4575</v>
      </c>
      <c r="K310" s="78">
        <v>4325</v>
      </c>
      <c r="L310" s="78">
        <v>5150</v>
      </c>
      <c r="M310" s="78">
        <v>5150</v>
      </c>
      <c r="N310" s="78">
        <v>5150</v>
      </c>
      <c r="O310" s="78">
        <v>5500</v>
      </c>
      <c r="P310" s="29">
        <v>0</v>
      </c>
      <c r="Q310" s="78">
        <v>0</v>
      </c>
      <c r="R310" s="78">
        <v>0</v>
      </c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</row>
    <row r="311" spans="1:31" ht="21" customHeight="1">
      <c r="A311" s="27" t="s">
        <v>251</v>
      </c>
      <c r="B311" s="28">
        <v>278</v>
      </c>
      <c r="C311" s="29">
        <v>31</v>
      </c>
      <c r="D311" s="78">
        <v>180.6</v>
      </c>
      <c r="E311" s="78">
        <v>167</v>
      </c>
      <c r="F311" s="78">
        <v>194.8</v>
      </c>
      <c r="G311" s="78">
        <v>194.8</v>
      </c>
      <c r="H311" s="78">
        <v>194.8</v>
      </c>
      <c r="I311" s="78">
        <v>200.5</v>
      </c>
      <c r="J311" s="78">
        <v>5825.81</v>
      </c>
      <c r="K311" s="78">
        <v>5387.1</v>
      </c>
      <c r="L311" s="78">
        <v>6283.87</v>
      </c>
      <c r="M311" s="78">
        <v>6283.87</v>
      </c>
      <c r="N311" s="78">
        <v>6283.87</v>
      </c>
      <c r="O311" s="78">
        <v>6467.74</v>
      </c>
      <c r="P311" s="29">
        <v>0</v>
      </c>
      <c r="Q311" s="78">
        <v>0</v>
      </c>
      <c r="R311" s="78">
        <v>0</v>
      </c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</row>
    <row r="312" spans="1:31" ht="11.25" customHeight="1">
      <c r="A312" s="131" t="s">
        <v>252</v>
      </c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Q312" s="70"/>
      <c r="R312" s="70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</row>
    <row r="313" spans="1:31" ht="11.25" customHeight="1">
      <c r="A313" s="27" t="s">
        <v>253</v>
      </c>
      <c r="B313" s="28">
        <v>279</v>
      </c>
      <c r="C313" s="29">
        <v>1</v>
      </c>
      <c r="D313" s="78">
        <v>6.6</v>
      </c>
      <c r="E313" s="78">
        <v>6.3</v>
      </c>
      <c r="F313" s="78">
        <v>6.6</v>
      </c>
      <c r="G313" s="78">
        <v>6.6</v>
      </c>
      <c r="H313" s="78">
        <v>6.6</v>
      </c>
      <c r="I313" s="78">
        <v>7.1</v>
      </c>
      <c r="J313" s="78">
        <v>6600</v>
      </c>
      <c r="K313" s="78">
        <v>6300</v>
      </c>
      <c r="L313" s="78">
        <v>6600</v>
      </c>
      <c r="M313" s="78">
        <v>6600</v>
      </c>
      <c r="N313" s="78">
        <v>6600</v>
      </c>
      <c r="O313" s="78">
        <v>7100</v>
      </c>
      <c r="P313" s="29">
        <v>0</v>
      </c>
      <c r="Q313" s="78">
        <v>0</v>
      </c>
      <c r="R313" s="78">
        <v>0</v>
      </c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</row>
    <row r="314" spans="1:31" ht="22.5" customHeight="1">
      <c r="A314" s="27" t="s">
        <v>240</v>
      </c>
      <c r="B314" s="28">
        <v>280</v>
      </c>
      <c r="C314" s="29">
        <v>1</v>
      </c>
      <c r="D314" s="78">
        <v>6.6</v>
      </c>
      <c r="E314" s="78">
        <v>6.3</v>
      </c>
      <c r="F314" s="78">
        <v>6.6</v>
      </c>
      <c r="G314" s="78">
        <v>6.6</v>
      </c>
      <c r="H314" s="78">
        <v>6.6</v>
      </c>
      <c r="I314" s="78">
        <v>7.1</v>
      </c>
      <c r="J314" s="78">
        <v>6600</v>
      </c>
      <c r="K314" s="78">
        <v>6300</v>
      </c>
      <c r="L314" s="78">
        <v>6600</v>
      </c>
      <c r="M314" s="78">
        <v>6600</v>
      </c>
      <c r="N314" s="78">
        <v>6600</v>
      </c>
      <c r="O314" s="78">
        <v>7100</v>
      </c>
      <c r="P314" s="29">
        <v>0</v>
      </c>
      <c r="Q314" s="78">
        <v>0</v>
      </c>
      <c r="R314" s="78">
        <v>0</v>
      </c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</row>
    <row r="315" spans="1:31" ht="11.25" customHeight="1">
      <c r="A315" s="27" t="s">
        <v>254</v>
      </c>
      <c r="B315" s="28">
        <v>2801</v>
      </c>
      <c r="C315" s="29">
        <v>0</v>
      </c>
      <c r="D315" s="78">
        <v>0</v>
      </c>
      <c r="E315" s="78">
        <v>0</v>
      </c>
      <c r="F315" s="78">
        <v>0</v>
      </c>
      <c r="G315" s="78">
        <v>0</v>
      </c>
      <c r="H315" s="78">
        <v>0</v>
      </c>
      <c r="I315" s="78">
        <v>0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29">
        <v>0</v>
      </c>
      <c r="Q315" s="78">
        <v>0</v>
      </c>
      <c r="R315" s="78">
        <v>0</v>
      </c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</row>
    <row r="316" spans="1:31" ht="22.5" customHeight="1">
      <c r="A316" s="50" t="s">
        <v>664</v>
      </c>
      <c r="B316" s="28">
        <v>2802</v>
      </c>
      <c r="C316" s="29">
        <v>0</v>
      </c>
      <c r="D316" s="78">
        <v>0</v>
      </c>
      <c r="E316" s="78">
        <v>0</v>
      </c>
      <c r="F316" s="78">
        <v>0</v>
      </c>
      <c r="G316" s="78">
        <v>0</v>
      </c>
      <c r="H316" s="78">
        <v>0</v>
      </c>
      <c r="I316" s="78">
        <v>0</v>
      </c>
      <c r="J316" s="78">
        <v>0</v>
      </c>
      <c r="K316" s="78">
        <v>0</v>
      </c>
      <c r="L316" s="78">
        <v>0</v>
      </c>
      <c r="M316" s="78">
        <v>0</v>
      </c>
      <c r="N316" s="78">
        <v>0</v>
      </c>
      <c r="O316" s="78">
        <v>0</v>
      </c>
      <c r="P316" s="29">
        <v>0</v>
      </c>
      <c r="Q316" s="78">
        <v>0</v>
      </c>
      <c r="R316" s="78">
        <v>0</v>
      </c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</row>
    <row r="317" spans="1:31" ht="11.25" customHeight="1">
      <c r="A317" s="51" t="s">
        <v>86</v>
      </c>
      <c r="B317" s="28">
        <v>2803</v>
      </c>
      <c r="C317" s="29">
        <v>0</v>
      </c>
      <c r="D317" s="78">
        <v>0</v>
      </c>
      <c r="E317" s="78">
        <v>0</v>
      </c>
      <c r="F317" s="78">
        <v>0</v>
      </c>
      <c r="G317" s="78">
        <v>0</v>
      </c>
      <c r="H317" s="78">
        <v>0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0</v>
      </c>
      <c r="P317" s="29">
        <v>0</v>
      </c>
      <c r="Q317" s="78">
        <v>0</v>
      </c>
      <c r="R317" s="78">
        <v>0</v>
      </c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</row>
    <row r="318" spans="1:31" ht="33.75" customHeight="1">
      <c r="A318" s="27" t="s">
        <v>255</v>
      </c>
      <c r="B318" s="28">
        <v>2804</v>
      </c>
      <c r="C318" s="29">
        <v>0</v>
      </c>
      <c r="D318" s="78">
        <v>0</v>
      </c>
      <c r="E318" s="78">
        <v>0</v>
      </c>
      <c r="F318" s="78">
        <v>0</v>
      </c>
      <c r="G318" s="78">
        <v>0</v>
      </c>
      <c r="H318" s="78">
        <v>0</v>
      </c>
      <c r="I318" s="78">
        <v>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29">
        <v>0</v>
      </c>
      <c r="Q318" s="78">
        <v>0</v>
      </c>
      <c r="R318" s="78">
        <v>0</v>
      </c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</row>
    <row r="319" spans="1:31" ht="11.25" customHeight="1">
      <c r="A319" s="27" t="s">
        <v>228</v>
      </c>
      <c r="B319" s="28">
        <v>2805</v>
      </c>
      <c r="C319" s="29">
        <v>0</v>
      </c>
      <c r="D319" s="78">
        <v>0</v>
      </c>
      <c r="E319" s="78">
        <v>0</v>
      </c>
      <c r="F319" s="78">
        <v>0</v>
      </c>
      <c r="G319" s="78">
        <v>0</v>
      </c>
      <c r="H319" s="78">
        <v>0</v>
      </c>
      <c r="I319" s="78">
        <v>0</v>
      </c>
      <c r="J319" s="78">
        <v>0</v>
      </c>
      <c r="K319" s="78">
        <v>0</v>
      </c>
      <c r="L319" s="78">
        <v>0</v>
      </c>
      <c r="M319" s="78">
        <v>0</v>
      </c>
      <c r="N319" s="78">
        <v>0</v>
      </c>
      <c r="O319" s="78">
        <v>0</v>
      </c>
      <c r="P319" s="29">
        <v>0</v>
      </c>
      <c r="Q319" s="78">
        <v>0</v>
      </c>
      <c r="R319" s="78">
        <v>0</v>
      </c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</row>
    <row r="320" spans="1:31" ht="11.25" customHeight="1">
      <c r="A320" s="27" t="s">
        <v>229</v>
      </c>
      <c r="B320" s="28">
        <v>281</v>
      </c>
      <c r="C320" s="29">
        <v>0</v>
      </c>
      <c r="D320" s="78">
        <v>0</v>
      </c>
      <c r="E320" s="78">
        <v>0</v>
      </c>
      <c r="F320" s="78">
        <v>0</v>
      </c>
      <c r="G320" s="78">
        <v>0</v>
      </c>
      <c r="H320" s="78">
        <v>0</v>
      </c>
      <c r="I320" s="78">
        <v>0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29">
        <v>0</v>
      </c>
      <c r="Q320" s="78">
        <v>0</v>
      </c>
      <c r="R320" s="78">
        <v>0</v>
      </c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</row>
    <row r="321" spans="1:31" ht="13.5" customHeight="1">
      <c r="A321" s="131" t="s">
        <v>256</v>
      </c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Q321" s="70"/>
      <c r="R321" s="70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</row>
    <row r="322" spans="1:31" ht="11.25" customHeight="1">
      <c r="A322" s="27" t="s">
        <v>257</v>
      </c>
      <c r="B322" s="28">
        <v>282</v>
      </c>
      <c r="C322" s="29">
        <v>2</v>
      </c>
      <c r="D322" s="78">
        <v>6.6</v>
      </c>
      <c r="E322" s="78">
        <v>6.3</v>
      </c>
      <c r="F322" s="78">
        <v>6.6</v>
      </c>
      <c r="G322" s="78">
        <v>6.6</v>
      </c>
      <c r="H322" s="78">
        <v>6.6</v>
      </c>
      <c r="I322" s="78">
        <v>6.6</v>
      </c>
      <c r="J322" s="78">
        <v>3300</v>
      </c>
      <c r="K322" s="78">
        <v>3150</v>
      </c>
      <c r="L322" s="78">
        <v>3300</v>
      </c>
      <c r="M322" s="78">
        <v>3300</v>
      </c>
      <c r="N322" s="78">
        <v>3300</v>
      </c>
      <c r="O322" s="78">
        <v>3300</v>
      </c>
      <c r="P322" s="29">
        <v>0</v>
      </c>
      <c r="Q322" s="78">
        <v>0</v>
      </c>
      <c r="R322" s="78">
        <v>0</v>
      </c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</row>
    <row r="323" spans="1:31" ht="22.5" customHeight="1">
      <c r="A323" s="27" t="s">
        <v>240</v>
      </c>
      <c r="B323" s="28">
        <v>283</v>
      </c>
      <c r="C323" s="29">
        <v>1</v>
      </c>
      <c r="D323" s="78">
        <v>3.4</v>
      </c>
      <c r="E323" s="78">
        <v>3.3</v>
      </c>
      <c r="F323" s="78">
        <v>3.4</v>
      </c>
      <c r="G323" s="78">
        <v>3.4</v>
      </c>
      <c r="H323" s="78">
        <v>3.4</v>
      </c>
      <c r="I323" s="78">
        <v>3.4</v>
      </c>
      <c r="J323" s="78">
        <v>3400</v>
      </c>
      <c r="K323" s="78">
        <v>3300</v>
      </c>
      <c r="L323" s="78">
        <v>3400</v>
      </c>
      <c r="M323" s="78">
        <v>3400</v>
      </c>
      <c r="N323" s="78">
        <v>3400</v>
      </c>
      <c r="O323" s="78">
        <v>3400</v>
      </c>
      <c r="P323" s="29">
        <v>0</v>
      </c>
      <c r="Q323" s="78">
        <v>0</v>
      </c>
      <c r="R323" s="78">
        <v>0</v>
      </c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</row>
    <row r="324" spans="1:31" ht="11.25" customHeight="1">
      <c r="A324" s="27" t="s">
        <v>258</v>
      </c>
      <c r="B324" s="28">
        <v>284</v>
      </c>
      <c r="C324" s="29">
        <v>1</v>
      </c>
      <c r="D324" s="78">
        <v>3.2</v>
      </c>
      <c r="E324" s="78">
        <v>3</v>
      </c>
      <c r="F324" s="78">
        <v>3.2</v>
      </c>
      <c r="G324" s="78">
        <v>3.2</v>
      </c>
      <c r="H324" s="78">
        <v>3.2</v>
      </c>
      <c r="I324" s="78">
        <v>3.2</v>
      </c>
      <c r="J324" s="78">
        <v>3200</v>
      </c>
      <c r="K324" s="78">
        <v>3000</v>
      </c>
      <c r="L324" s="78">
        <v>3200</v>
      </c>
      <c r="M324" s="78">
        <v>3200</v>
      </c>
      <c r="N324" s="78">
        <v>3200</v>
      </c>
      <c r="O324" s="78">
        <v>3200</v>
      </c>
      <c r="P324" s="29">
        <v>0</v>
      </c>
      <c r="Q324" s="78">
        <v>0</v>
      </c>
      <c r="R324" s="78">
        <v>0</v>
      </c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</row>
    <row r="325" spans="1:31" ht="22.5" customHeight="1">
      <c r="A325" s="50" t="s">
        <v>664</v>
      </c>
      <c r="B325" s="28">
        <v>285</v>
      </c>
      <c r="C325" s="29">
        <v>0</v>
      </c>
      <c r="D325" s="78">
        <v>0</v>
      </c>
      <c r="E325" s="78">
        <v>0</v>
      </c>
      <c r="F325" s="78">
        <v>0</v>
      </c>
      <c r="G325" s="78">
        <v>0</v>
      </c>
      <c r="H325" s="78">
        <v>0</v>
      </c>
      <c r="I325" s="78">
        <v>0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29">
        <v>0</v>
      </c>
      <c r="Q325" s="78">
        <v>0</v>
      </c>
      <c r="R325" s="78">
        <v>0</v>
      </c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</row>
    <row r="326" spans="1:31" ht="11.25" customHeight="1">
      <c r="A326" s="51" t="s">
        <v>86</v>
      </c>
      <c r="B326" s="28">
        <v>286</v>
      </c>
      <c r="C326" s="29">
        <v>0</v>
      </c>
      <c r="D326" s="78">
        <v>0</v>
      </c>
      <c r="E326" s="78">
        <v>0</v>
      </c>
      <c r="F326" s="78">
        <v>0</v>
      </c>
      <c r="G326" s="78">
        <v>0</v>
      </c>
      <c r="H326" s="78">
        <v>0</v>
      </c>
      <c r="I326" s="78">
        <v>0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29">
        <v>0</v>
      </c>
      <c r="Q326" s="78">
        <v>0</v>
      </c>
      <c r="R326" s="78">
        <v>0</v>
      </c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</row>
    <row r="327" spans="1:31" ht="11.25" customHeight="1">
      <c r="A327" s="51" t="s">
        <v>259</v>
      </c>
      <c r="B327" s="28">
        <v>287</v>
      </c>
      <c r="C327" s="29">
        <v>1</v>
      </c>
      <c r="D327" s="78">
        <v>3.2</v>
      </c>
      <c r="E327" s="78">
        <v>3</v>
      </c>
      <c r="F327" s="78">
        <v>3.2</v>
      </c>
      <c r="G327" s="78">
        <v>3.2</v>
      </c>
      <c r="H327" s="78">
        <v>3.2</v>
      </c>
      <c r="I327" s="78">
        <v>3.2</v>
      </c>
      <c r="J327" s="78">
        <v>3200</v>
      </c>
      <c r="K327" s="78">
        <v>3000</v>
      </c>
      <c r="L327" s="78">
        <v>3200</v>
      </c>
      <c r="M327" s="78">
        <v>3200</v>
      </c>
      <c r="N327" s="78">
        <v>3200</v>
      </c>
      <c r="O327" s="78">
        <v>3200</v>
      </c>
      <c r="P327" s="29">
        <v>0</v>
      </c>
      <c r="Q327" s="78">
        <v>0</v>
      </c>
      <c r="R327" s="78">
        <v>0</v>
      </c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</row>
    <row r="328" spans="1:31" ht="33.75" customHeight="1">
      <c r="A328" s="27" t="s">
        <v>260</v>
      </c>
      <c r="B328" s="28">
        <v>288</v>
      </c>
      <c r="C328" s="29">
        <v>1</v>
      </c>
      <c r="D328" s="78">
        <v>3.2</v>
      </c>
      <c r="E328" s="78">
        <v>3</v>
      </c>
      <c r="F328" s="78">
        <v>3.2</v>
      </c>
      <c r="G328" s="78">
        <v>3.2</v>
      </c>
      <c r="H328" s="78">
        <v>3.2</v>
      </c>
      <c r="I328" s="78">
        <v>3.2</v>
      </c>
      <c r="J328" s="78">
        <v>3200</v>
      </c>
      <c r="K328" s="78">
        <v>3000</v>
      </c>
      <c r="L328" s="78">
        <v>3200</v>
      </c>
      <c r="M328" s="78">
        <v>3200</v>
      </c>
      <c r="N328" s="78">
        <v>3200</v>
      </c>
      <c r="O328" s="78">
        <v>3200</v>
      </c>
      <c r="P328" s="29">
        <v>0</v>
      </c>
      <c r="Q328" s="78">
        <v>0</v>
      </c>
      <c r="R328" s="78">
        <v>0</v>
      </c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</row>
    <row r="329" spans="1:31" ht="11.25" customHeight="1">
      <c r="A329" s="27" t="s">
        <v>228</v>
      </c>
      <c r="B329" s="28">
        <v>289</v>
      </c>
      <c r="C329" s="29">
        <v>0</v>
      </c>
      <c r="D329" s="78">
        <v>0</v>
      </c>
      <c r="E329" s="78">
        <v>0</v>
      </c>
      <c r="F329" s="78">
        <v>0</v>
      </c>
      <c r="G329" s="78">
        <v>0</v>
      </c>
      <c r="H329" s="78">
        <v>0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29">
        <v>0</v>
      </c>
      <c r="Q329" s="78">
        <v>0</v>
      </c>
      <c r="R329" s="78">
        <v>0</v>
      </c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</row>
    <row r="330" spans="1:31" ht="11.25" customHeight="1">
      <c r="A330" s="27" t="s">
        <v>229</v>
      </c>
      <c r="B330" s="28">
        <v>290</v>
      </c>
      <c r="C330" s="29">
        <v>0</v>
      </c>
      <c r="D330" s="78">
        <v>0</v>
      </c>
      <c r="E330" s="78">
        <v>0</v>
      </c>
      <c r="F330" s="78">
        <v>0</v>
      </c>
      <c r="G330" s="78">
        <v>0</v>
      </c>
      <c r="H330" s="78">
        <v>0</v>
      </c>
      <c r="I330" s="78">
        <v>0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29">
        <v>0</v>
      </c>
      <c r="Q330" s="78">
        <v>0</v>
      </c>
      <c r="R330" s="78">
        <v>0</v>
      </c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</row>
    <row r="331" spans="1:31" ht="12" customHeight="1">
      <c r="A331" s="131" t="s">
        <v>261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Q331" s="70"/>
      <c r="R331" s="70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</row>
    <row r="332" spans="1:31" ht="11.25" customHeight="1">
      <c r="A332" s="27" t="s">
        <v>262</v>
      </c>
      <c r="B332" s="28">
        <v>291</v>
      </c>
      <c r="C332" s="29">
        <v>146</v>
      </c>
      <c r="D332" s="78">
        <v>3182.7</v>
      </c>
      <c r="E332" s="78">
        <v>3136.7</v>
      </c>
      <c r="F332" s="78">
        <v>3183.3</v>
      </c>
      <c r="G332" s="78">
        <v>3183.3</v>
      </c>
      <c r="H332" s="78">
        <v>3183.3</v>
      </c>
      <c r="I332" s="78">
        <v>3185.1</v>
      </c>
      <c r="J332" s="78">
        <v>21800</v>
      </c>
      <c r="K332" s="78">
        <v>21484.25</v>
      </c>
      <c r="L332" s="78">
        <v>21804.11</v>
      </c>
      <c r="M332" s="78">
        <v>21804.11</v>
      </c>
      <c r="N332" s="78">
        <v>21804.11</v>
      </c>
      <c r="O332" s="78">
        <v>21815.75</v>
      </c>
      <c r="P332" s="29">
        <v>12</v>
      </c>
      <c r="Q332" s="78">
        <v>145.30000000000001</v>
      </c>
      <c r="R332" s="78">
        <v>12108.33</v>
      </c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</row>
    <row r="333" spans="1:31" ht="22.5" customHeight="1">
      <c r="A333" s="27" t="s">
        <v>263</v>
      </c>
      <c r="B333" s="28">
        <v>292</v>
      </c>
      <c r="C333" s="29">
        <v>123</v>
      </c>
      <c r="D333" s="78">
        <v>2692.3</v>
      </c>
      <c r="E333" s="78">
        <v>2658.8</v>
      </c>
      <c r="F333" s="78">
        <v>2692.8</v>
      </c>
      <c r="G333" s="78">
        <v>2692.8</v>
      </c>
      <c r="H333" s="78">
        <v>2692.8</v>
      </c>
      <c r="I333" s="78">
        <v>2694.3</v>
      </c>
      <c r="J333" s="78">
        <v>21888.62</v>
      </c>
      <c r="K333" s="78">
        <v>21616.26</v>
      </c>
      <c r="L333" s="78">
        <v>21892.68</v>
      </c>
      <c r="M333" s="78">
        <v>21892.68</v>
      </c>
      <c r="N333" s="78">
        <v>21892.68</v>
      </c>
      <c r="O333" s="78">
        <v>21904.880000000001</v>
      </c>
      <c r="P333" s="29">
        <v>12</v>
      </c>
      <c r="Q333" s="78">
        <v>145.30000000000001</v>
      </c>
      <c r="R333" s="78">
        <v>12108.33</v>
      </c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</row>
    <row r="334" spans="1:31" ht="11.25" customHeight="1">
      <c r="A334" s="27" t="s">
        <v>264</v>
      </c>
      <c r="B334" s="28">
        <v>293</v>
      </c>
      <c r="C334" s="29">
        <v>5</v>
      </c>
      <c r="D334" s="78">
        <v>112.3</v>
      </c>
      <c r="E334" s="78">
        <v>109.4</v>
      </c>
      <c r="F334" s="78">
        <v>112.4</v>
      </c>
      <c r="G334" s="78">
        <v>112.4</v>
      </c>
      <c r="H334" s="78">
        <v>112.4</v>
      </c>
      <c r="I334" s="78">
        <v>112.7</v>
      </c>
      <c r="J334" s="78">
        <v>22460</v>
      </c>
      <c r="K334" s="78">
        <v>21880</v>
      </c>
      <c r="L334" s="78">
        <v>22480</v>
      </c>
      <c r="M334" s="78">
        <v>22480</v>
      </c>
      <c r="N334" s="78">
        <v>22480</v>
      </c>
      <c r="O334" s="78">
        <v>22540</v>
      </c>
      <c r="P334" s="29">
        <v>0</v>
      </c>
      <c r="Q334" s="78">
        <v>0</v>
      </c>
      <c r="R334" s="78">
        <v>0</v>
      </c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</row>
    <row r="335" spans="1:31" ht="22.5" customHeight="1">
      <c r="A335" s="50" t="s">
        <v>664</v>
      </c>
      <c r="B335" s="28">
        <v>294</v>
      </c>
      <c r="C335" s="29">
        <v>0</v>
      </c>
      <c r="D335" s="78">
        <v>0</v>
      </c>
      <c r="E335" s="78">
        <v>0</v>
      </c>
      <c r="F335" s="78">
        <v>0</v>
      </c>
      <c r="G335" s="78">
        <v>0</v>
      </c>
      <c r="H335" s="78">
        <v>0</v>
      </c>
      <c r="I335" s="78">
        <v>0</v>
      </c>
      <c r="J335" s="78">
        <v>0</v>
      </c>
      <c r="K335" s="78">
        <v>0</v>
      </c>
      <c r="L335" s="78">
        <v>0</v>
      </c>
      <c r="M335" s="78">
        <v>0</v>
      </c>
      <c r="N335" s="78">
        <v>0</v>
      </c>
      <c r="O335" s="78">
        <v>0</v>
      </c>
      <c r="P335" s="29">
        <v>0</v>
      </c>
      <c r="Q335" s="78">
        <v>0</v>
      </c>
      <c r="R335" s="78">
        <v>0</v>
      </c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</row>
    <row r="336" spans="1:31" ht="11.25" customHeight="1">
      <c r="A336" s="51" t="s">
        <v>86</v>
      </c>
      <c r="B336" s="28">
        <v>295</v>
      </c>
      <c r="C336" s="29">
        <v>5</v>
      </c>
      <c r="D336" s="78">
        <v>112.3</v>
      </c>
      <c r="E336" s="78">
        <v>109.4</v>
      </c>
      <c r="F336" s="78">
        <v>112.4</v>
      </c>
      <c r="G336" s="78">
        <v>112.4</v>
      </c>
      <c r="H336" s="78">
        <v>112.4</v>
      </c>
      <c r="I336" s="78">
        <v>112.7</v>
      </c>
      <c r="J336" s="78">
        <v>22460</v>
      </c>
      <c r="K336" s="78">
        <v>21880</v>
      </c>
      <c r="L336" s="78">
        <v>22480</v>
      </c>
      <c r="M336" s="78">
        <v>22480</v>
      </c>
      <c r="N336" s="78">
        <v>22480</v>
      </c>
      <c r="O336" s="78">
        <v>22540</v>
      </c>
      <c r="P336" s="29">
        <v>0</v>
      </c>
      <c r="Q336" s="78">
        <v>0</v>
      </c>
      <c r="R336" s="78">
        <v>0</v>
      </c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</row>
    <row r="337" spans="1:31" ht="33.75" customHeight="1">
      <c r="A337" s="27" t="s">
        <v>265</v>
      </c>
      <c r="B337" s="28">
        <v>296</v>
      </c>
      <c r="C337" s="29">
        <v>4</v>
      </c>
      <c r="D337" s="78">
        <v>91.5</v>
      </c>
      <c r="E337" s="78">
        <v>90.8</v>
      </c>
      <c r="F337" s="78">
        <v>91.5</v>
      </c>
      <c r="G337" s="78">
        <v>91.5</v>
      </c>
      <c r="H337" s="78">
        <v>91.5</v>
      </c>
      <c r="I337" s="78">
        <v>91.8</v>
      </c>
      <c r="J337" s="78">
        <v>22875</v>
      </c>
      <c r="K337" s="78">
        <v>22700</v>
      </c>
      <c r="L337" s="78">
        <v>22875</v>
      </c>
      <c r="M337" s="78">
        <v>22875</v>
      </c>
      <c r="N337" s="78">
        <v>22875</v>
      </c>
      <c r="O337" s="78">
        <v>22950</v>
      </c>
      <c r="P337" s="29">
        <v>0</v>
      </c>
      <c r="Q337" s="78">
        <v>0</v>
      </c>
      <c r="R337" s="78">
        <v>0</v>
      </c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</row>
    <row r="338" spans="1:31" ht="11.25" customHeight="1">
      <c r="A338" s="27" t="s">
        <v>228</v>
      </c>
      <c r="B338" s="28">
        <v>297</v>
      </c>
      <c r="C338" s="29">
        <v>1</v>
      </c>
      <c r="D338" s="78">
        <v>20.8</v>
      </c>
      <c r="E338" s="78">
        <v>18.600000000000001</v>
      </c>
      <c r="F338" s="78">
        <v>20.9</v>
      </c>
      <c r="G338" s="78">
        <v>20.9</v>
      </c>
      <c r="H338" s="78">
        <v>20.9</v>
      </c>
      <c r="I338" s="78">
        <v>20.9</v>
      </c>
      <c r="J338" s="78">
        <v>20800</v>
      </c>
      <c r="K338" s="78">
        <v>18600</v>
      </c>
      <c r="L338" s="78">
        <v>20900</v>
      </c>
      <c r="M338" s="78">
        <v>20900</v>
      </c>
      <c r="N338" s="78">
        <v>20900</v>
      </c>
      <c r="O338" s="78">
        <v>20900</v>
      </c>
      <c r="P338" s="29">
        <v>0</v>
      </c>
      <c r="Q338" s="78">
        <v>0</v>
      </c>
      <c r="R338" s="78">
        <v>0</v>
      </c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</row>
    <row r="339" spans="1:31" ht="11.25" customHeight="1">
      <c r="A339" s="27" t="s">
        <v>229</v>
      </c>
      <c r="B339" s="28">
        <v>298</v>
      </c>
      <c r="C339" s="29">
        <v>18</v>
      </c>
      <c r="D339" s="78">
        <v>378.1</v>
      </c>
      <c r="E339" s="78">
        <v>368.5</v>
      </c>
      <c r="F339" s="78">
        <v>378.1</v>
      </c>
      <c r="G339" s="78">
        <v>378.1</v>
      </c>
      <c r="H339" s="78">
        <v>378.1</v>
      </c>
      <c r="I339" s="78">
        <v>378.1</v>
      </c>
      <c r="J339" s="78">
        <v>21005.56</v>
      </c>
      <c r="K339" s="78">
        <v>20472.22</v>
      </c>
      <c r="L339" s="78">
        <v>21005.56</v>
      </c>
      <c r="M339" s="78">
        <v>21005.56</v>
      </c>
      <c r="N339" s="78">
        <v>21005.56</v>
      </c>
      <c r="O339" s="78">
        <v>21005.56</v>
      </c>
      <c r="P339" s="29">
        <v>0</v>
      </c>
      <c r="Q339" s="78">
        <v>0</v>
      </c>
      <c r="R339" s="78">
        <v>0</v>
      </c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</row>
    <row r="340" spans="1:31" ht="15.75" customHeight="1">
      <c r="A340" s="131" t="s">
        <v>266</v>
      </c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Q340" s="70"/>
      <c r="R340" s="70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</row>
    <row r="341" spans="1:31" ht="12.75" customHeight="1">
      <c r="A341" s="27" t="s">
        <v>267</v>
      </c>
      <c r="B341" s="28">
        <v>299</v>
      </c>
      <c r="C341" s="29">
        <v>79</v>
      </c>
      <c r="D341" s="78">
        <v>7435.6</v>
      </c>
      <c r="E341" s="78">
        <v>7424.6</v>
      </c>
      <c r="F341" s="78">
        <v>7435.6</v>
      </c>
      <c r="G341" s="78">
        <v>7435.6</v>
      </c>
      <c r="H341" s="78">
        <v>7435.6</v>
      </c>
      <c r="I341" s="78">
        <v>7435.6</v>
      </c>
      <c r="J341" s="78">
        <v>94121.52</v>
      </c>
      <c r="K341" s="78">
        <v>93982.28</v>
      </c>
      <c r="L341" s="78">
        <v>94121.52</v>
      </c>
      <c r="M341" s="78">
        <v>94121.52</v>
      </c>
      <c r="N341" s="78">
        <v>94121.52</v>
      </c>
      <c r="O341" s="78">
        <v>94121.52</v>
      </c>
      <c r="P341" s="29">
        <v>2</v>
      </c>
      <c r="Q341" s="78">
        <v>282.5</v>
      </c>
      <c r="R341" s="78">
        <v>141250</v>
      </c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</row>
    <row r="342" spans="1:31" ht="22.5" customHeight="1">
      <c r="A342" s="50" t="s">
        <v>670</v>
      </c>
      <c r="B342" s="28">
        <v>2991</v>
      </c>
      <c r="C342" s="29">
        <v>0</v>
      </c>
      <c r="D342" s="78">
        <v>0</v>
      </c>
      <c r="E342" s="78">
        <v>0</v>
      </c>
      <c r="F342" s="78">
        <v>0</v>
      </c>
      <c r="G342" s="78">
        <v>0</v>
      </c>
      <c r="H342" s="78">
        <v>0</v>
      </c>
      <c r="I342" s="78">
        <v>0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29">
        <v>0</v>
      </c>
      <c r="Q342" s="78">
        <v>0</v>
      </c>
      <c r="R342" s="78">
        <v>0</v>
      </c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</row>
    <row r="343" spans="1:31" ht="33.75" customHeight="1">
      <c r="A343" s="51" t="s">
        <v>268</v>
      </c>
      <c r="B343" s="28">
        <v>2992</v>
      </c>
      <c r="C343" s="29">
        <v>79</v>
      </c>
      <c r="D343" s="78">
        <v>7435.6</v>
      </c>
      <c r="E343" s="78">
        <v>7424.6</v>
      </c>
      <c r="F343" s="78">
        <v>7435.6</v>
      </c>
      <c r="G343" s="78">
        <v>7435.6</v>
      </c>
      <c r="H343" s="78">
        <v>7435.6</v>
      </c>
      <c r="I343" s="78">
        <v>7435.6</v>
      </c>
      <c r="J343" s="78">
        <v>94121.52</v>
      </c>
      <c r="K343" s="78">
        <v>93982.28</v>
      </c>
      <c r="L343" s="78">
        <v>94121.52</v>
      </c>
      <c r="M343" s="78">
        <v>94121.52</v>
      </c>
      <c r="N343" s="78">
        <v>94121.52</v>
      </c>
      <c r="O343" s="78">
        <v>94121.52</v>
      </c>
      <c r="P343" s="29">
        <v>2</v>
      </c>
      <c r="Q343" s="78">
        <v>282.5</v>
      </c>
      <c r="R343" s="78">
        <v>141250</v>
      </c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</row>
    <row r="344" spans="1:31" ht="33.75" customHeight="1">
      <c r="A344" s="51" t="s">
        <v>269</v>
      </c>
      <c r="B344" s="28">
        <v>2993</v>
      </c>
      <c r="C344" s="29">
        <v>0</v>
      </c>
      <c r="D344" s="78">
        <v>0</v>
      </c>
      <c r="E344" s="78">
        <v>0</v>
      </c>
      <c r="F344" s="78">
        <v>0</v>
      </c>
      <c r="G344" s="78">
        <v>0</v>
      </c>
      <c r="H344" s="78">
        <v>0</v>
      </c>
      <c r="I344" s="78">
        <v>0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29">
        <v>0</v>
      </c>
      <c r="Q344" s="78">
        <v>0</v>
      </c>
      <c r="R344" s="78">
        <v>0</v>
      </c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</row>
    <row r="345" spans="1:31" ht="12.75" customHeight="1">
      <c r="A345" s="131" t="s">
        <v>270</v>
      </c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Q345" s="70"/>
      <c r="R345" s="70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</row>
    <row r="346" spans="1:31" ht="11.25" customHeight="1">
      <c r="A346" s="52" t="s">
        <v>271</v>
      </c>
      <c r="B346" s="28">
        <v>300</v>
      </c>
      <c r="C346" s="29">
        <v>0</v>
      </c>
      <c r="D346" s="78">
        <v>0</v>
      </c>
      <c r="E346" s="78">
        <v>0</v>
      </c>
      <c r="F346" s="78">
        <v>0</v>
      </c>
      <c r="G346" s="78">
        <v>0</v>
      </c>
      <c r="H346" s="78">
        <v>0</v>
      </c>
      <c r="I346" s="78">
        <v>0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29">
        <v>0</v>
      </c>
      <c r="Q346" s="78">
        <v>0</v>
      </c>
      <c r="R346" s="78">
        <v>0</v>
      </c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</row>
    <row r="347" spans="1:31" ht="16.5" customHeight="1">
      <c r="A347" s="131" t="s">
        <v>272</v>
      </c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Q347" s="70"/>
      <c r="R347" s="70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</row>
    <row r="348" spans="1:31" ht="16.5" customHeight="1">
      <c r="A348" s="27" t="s">
        <v>273</v>
      </c>
      <c r="B348" s="53">
        <v>3001</v>
      </c>
      <c r="C348" s="29">
        <v>0</v>
      </c>
      <c r="D348" s="78">
        <v>0</v>
      </c>
      <c r="E348" s="78">
        <v>0</v>
      </c>
      <c r="F348" s="78">
        <v>0</v>
      </c>
      <c r="G348" s="78">
        <v>0</v>
      </c>
      <c r="H348" s="78">
        <v>0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29">
        <v>0</v>
      </c>
      <c r="Q348" s="78">
        <v>0</v>
      </c>
      <c r="R348" s="78">
        <v>0</v>
      </c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</row>
    <row r="349" spans="1:31" ht="20.25" customHeight="1">
      <c r="A349" s="27" t="s">
        <v>274</v>
      </c>
      <c r="B349" s="54">
        <v>3002</v>
      </c>
      <c r="C349" s="29">
        <v>0</v>
      </c>
      <c r="D349" s="78">
        <v>0</v>
      </c>
      <c r="E349" s="78">
        <v>0</v>
      </c>
      <c r="F349" s="78">
        <v>0</v>
      </c>
      <c r="G349" s="78">
        <v>0</v>
      </c>
      <c r="H349" s="78">
        <v>0</v>
      </c>
      <c r="I349" s="78">
        <v>0</v>
      </c>
      <c r="J349" s="78">
        <v>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29">
        <v>0</v>
      </c>
      <c r="Q349" s="78">
        <v>0</v>
      </c>
      <c r="R349" s="78">
        <v>0</v>
      </c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</row>
    <row r="350" spans="1:31" ht="12" customHeight="1">
      <c r="A350" s="27" t="s">
        <v>275</v>
      </c>
      <c r="B350" s="54">
        <v>3003</v>
      </c>
      <c r="C350" s="29">
        <v>0</v>
      </c>
      <c r="D350" s="78">
        <v>0</v>
      </c>
      <c r="E350" s="78">
        <v>0</v>
      </c>
      <c r="F350" s="78">
        <v>0</v>
      </c>
      <c r="G350" s="78">
        <v>0</v>
      </c>
      <c r="H350" s="78">
        <v>0</v>
      </c>
      <c r="I350" s="78">
        <v>0</v>
      </c>
      <c r="J350" s="78">
        <v>0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29">
        <v>0</v>
      </c>
      <c r="Q350" s="78">
        <v>0</v>
      </c>
      <c r="R350" s="78">
        <v>0</v>
      </c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</row>
    <row r="351" spans="1:31" ht="20.25" customHeight="1">
      <c r="A351" s="50" t="s">
        <v>664</v>
      </c>
      <c r="B351" s="54">
        <v>3004</v>
      </c>
      <c r="C351" s="29">
        <v>0</v>
      </c>
      <c r="D351" s="78">
        <v>0</v>
      </c>
      <c r="E351" s="78">
        <v>0</v>
      </c>
      <c r="F351" s="78">
        <v>0</v>
      </c>
      <c r="G351" s="78">
        <v>0</v>
      </c>
      <c r="H351" s="78">
        <v>0</v>
      </c>
      <c r="I351" s="78">
        <v>0</v>
      </c>
      <c r="J351" s="78">
        <v>0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29">
        <v>0</v>
      </c>
      <c r="Q351" s="78">
        <v>0</v>
      </c>
      <c r="R351" s="78">
        <v>0</v>
      </c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</row>
    <row r="352" spans="1:31" ht="10.5" customHeight="1">
      <c r="A352" s="51" t="s">
        <v>86</v>
      </c>
      <c r="B352" s="54">
        <v>3005</v>
      </c>
      <c r="C352" s="29">
        <v>0</v>
      </c>
      <c r="D352" s="78">
        <v>0</v>
      </c>
      <c r="E352" s="78">
        <v>0</v>
      </c>
      <c r="F352" s="78">
        <v>0</v>
      </c>
      <c r="G352" s="78">
        <v>0</v>
      </c>
      <c r="H352" s="78">
        <v>0</v>
      </c>
      <c r="I352" s="78">
        <v>0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0</v>
      </c>
      <c r="P352" s="29">
        <v>0</v>
      </c>
      <c r="Q352" s="78">
        <v>0</v>
      </c>
      <c r="R352" s="78">
        <v>0</v>
      </c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</row>
    <row r="353" spans="1:31" ht="20.25" customHeight="1">
      <c r="A353" s="27" t="s">
        <v>276</v>
      </c>
      <c r="B353" s="54"/>
      <c r="C353" s="29">
        <v>0</v>
      </c>
      <c r="D353" s="78">
        <v>0</v>
      </c>
      <c r="E353" s="78">
        <v>0</v>
      </c>
      <c r="F353" s="78">
        <v>0</v>
      </c>
      <c r="G353" s="78">
        <v>0</v>
      </c>
      <c r="H353" s="78">
        <v>0</v>
      </c>
      <c r="I353" s="78">
        <v>0</v>
      </c>
      <c r="J353" s="78">
        <v>0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21">
        <v>0</v>
      </c>
      <c r="Q353" s="70">
        <v>0</v>
      </c>
      <c r="R353" s="70">
        <v>0</v>
      </c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</row>
    <row r="354" spans="1:31" ht="12" customHeight="1">
      <c r="A354" s="27" t="s">
        <v>157</v>
      </c>
      <c r="B354" s="54">
        <v>3006</v>
      </c>
      <c r="C354" s="29">
        <v>0</v>
      </c>
      <c r="D354" s="78">
        <v>0</v>
      </c>
      <c r="E354" s="78">
        <v>0</v>
      </c>
      <c r="F354" s="78">
        <v>0</v>
      </c>
      <c r="G354" s="78">
        <v>0</v>
      </c>
      <c r="H354" s="78">
        <v>0</v>
      </c>
      <c r="I354" s="78">
        <v>0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29">
        <v>0</v>
      </c>
      <c r="Q354" s="78">
        <v>0</v>
      </c>
      <c r="R354" s="78">
        <v>0</v>
      </c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</row>
    <row r="355" spans="1:31" ht="12.75" customHeight="1">
      <c r="A355" s="27" t="s">
        <v>228</v>
      </c>
      <c r="B355" s="54">
        <v>3007</v>
      </c>
      <c r="C355" s="29">
        <v>0</v>
      </c>
      <c r="D355" s="78">
        <v>0</v>
      </c>
      <c r="E355" s="78">
        <v>0</v>
      </c>
      <c r="F355" s="78">
        <v>0</v>
      </c>
      <c r="G355" s="78">
        <v>0</v>
      </c>
      <c r="H355" s="78">
        <v>0</v>
      </c>
      <c r="I355" s="78">
        <v>0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29">
        <v>0</v>
      </c>
      <c r="Q355" s="78">
        <v>0</v>
      </c>
      <c r="R355" s="78">
        <v>0</v>
      </c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</row>
    <row r="356" spans="1:31" ht="10.5" customHeight="1">
      <c r="A356" s="27" t="s">
        <v>229</v>
      </c>
      <c r="B356" s="54">
        <v>3008</v>
      </c>
      <c r="C356" s="29">
        <v>0</v>
      </c>
      <c r="D356" s="78">
        <v>0</v>
      </c>
      <c r="E356" s="78">
        <v>0</v>
      </c>
      <c r="F356" s="78">
        <v>0</v>
      </c>
      <c r="G356" s="78">
        <v>0</v>
      </c>
      <c r="H356" s="78">
        <v>0</v>
      </c>
      <c r="I356" s="78">
        <v>0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29">
        <v>0</v>
      </c>
      <c r="Q356" s="78">
        <v>0</v>
      </c>
      <c r="R356" s="78">
        <v>0</v>
      </c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</row>
    <row r="357" spans="1:31" ht="30" customHeight="1">
      <c r="A357" s="131" t="s">
        <v>277</v>
      </c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Q357" s="70"/>
      <c r="R357" s="70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</row>
    <row r="358" spans="1:31" ht="11.25" customHeight="1">
      <c r="A358" s="27" t="s">
        <v>278</v>
      </c>
      <c r="B358" s="28">
        <v>301</v>
      </c>
      <c r="C358" s="29">
        <v>4510</v>
      </c>
      <c r="D358" s="78">
        <v>36800</v>
      </c>
      <c r="E358" s="78">
        <v>33772.699999999997</v>
      </c>
      <c r="F358" s="78">
        <v>39643.4</v>
      </c>
      <c r="G358" s="78">
        <v>39652.5</v>
      </c>
      <c r="H358" s="78">
        <v>39652.5</v>
      </c>
      <c r="I358" s="78">
        <v>38639.4</v>
      </c>
      <c r="J358" s="78">
        <v>8159.65</v>
      </c>
      <c r="K358" s="78">
        <v>7488.38</v>
      </c>
      <c r="L358" s="78">
        <v>8790.11</v>
      </c>
      <c r="M358" s="78">
        <v>8792.15</v>
      </c>
      <c r="N358" s="78">
        <v>8792.15</v>
      </c>
      <c r="O358" s="78">
        <v>8567.49</v>
      </c>
      <c r="P358" s="29">
        <v>96</v>
      </c>
      <c r="Q358" s="78">
        <v>810.3</v>
      </c>
      <c r="R358" s="78">
        <v>8440.6299999999992</v>
      </c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</row>
    <row r="359" spans="1:31" ht="33.75" customHeight="1">
      <c r="A359" s="55" t="s">
        <v>671</v>
      </c>
      <c r="B359" s="28">
        <v>302</v>
      </c>
      <c r="C359" s="29">
        <v>3521</v>
      </c>
      <c r="D359" s="78">
        <v>30650.2</v>
      </c>
      <c r="E359" s="78">
        <v>28166.3</v>
      </c>
      <c r="F359" s="78">
        <v>32746.1</v>
      </c>
      <c r="G359" s="78">
        <v>32750.400000000001</v>
      </c>
      <c r="H359" s="78">
        <v>32750.400000000001</v>
      </c>
      <c r="I359" s="78">
        <v>31831</v>
      </c>
      <c r="J359" s="78">
        <v>8704.94</v>
      </c>
      <c r="K359" s="78">
        <v>7999.49</v>
      </c>
      <c r="L359" s="78">
        <v>9300.23</v>
      </c>
      <c r="M359" s="78">
        <v>9301.4500000000007</v>
      </c>
      <c r="N359" s="78">
        <v>9301.4500000000007</v>
      </c>
      <c r="O359" s="78">
        <v>9040.36</v>
      </c>
      <c r="P359" s="29">
        <v>87</v>
      </c>
      <c r="Q359" s="78">
        <v>773.2</v>
      </c>
      <c r="R359" s="78">
        <v>8887.36</v>
      </c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</row>
    <row r="360" spans="1:31" ht="33.75" customHeight="1">
      <c r="A360" s="36" t="s">
        <v>279</v>
      </c>
      <c r="B360" s="28">
        <v>303</v>
      </c>
      <c r="C360" s="29">
        <v>3165</v>
      </c>
      <c r="D360" s="78">
        <v>22426</v>
      </c>
      <c r="E360" s="78">
        <v>21518.2</v>
      </c>
      <c r="F360" s="78">
        <v>24509</v>
      </c>
      <c r="G360" s="78">
        <v>24513.4</v>
      </c>
      <c r="H360" s="78">
        <v>24513.4</v>
      </c>
      <c r="I360" s="78">
        <v>24826</v>
      </c>
      <c r="J360" s="78">
        <v>7085.62</v>
      </c>
      <c r="K360" s="78">
        <v>6798.8</v>
      </c>
      <c r="L360" s="78">
        <v>7743.76</v>
      </c>
      <c r="M360" s="78">
        <v>7745.15</v>
      </c>
      <c r="N360" s="78">
        <v>7745.15</v>
      </c>
      <c r="O360" s="78">
        <v>7843.92</v>
      </c>
      <c r="P360" s="29">
        <v>91</v>
      </c>
      <c r="Q360" s="78">
        <v>800.5</v>
      </c>
      <c r="R360" s="78">
        <v>8797.7999999999993</v>
      </c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</row>
    <row r="361" spans="1:31" ht="22.5" customHeight="1">
      <c r="A361" s="43" t="s">
        <v>664</v>
      </c>
      <c r="B361" s="28">
        <v>304</v>
      </c>
      <c r="C361" s="29">
        <v>495</v>
      </c>
      <c r="D361" s="78">
        <v>4990.3</v>
      </c>
      <c r="E361" s="78">
        <v>4643.3</v>
      </c>
      <c r="F361" s="78">
        <v>5408.2</v>
      </c>
      <c r="G361" s="78">
        <v>5408.2</v>
      </c>
      <c r="H361" s="78">
        <v>5408.2</v>
      </c>
      <c r="I361" s="78">
        <v>5320.3</v>
      </c>
      <c r="J361" s="78">
        <v>10081.41</v>
      </c>
      <c r="K361" s="78">
        <v>9380.2000000000007</v>
      </c>
      <c r="L361" s="78">
        <v>10925.66</v>
      </c>
      <c r="M361" s="78">
        <v>10925.66</v>
      </c>
      <c r="N361" s="78">
        <v>10925.66</v>
      </c>
      <c r="O361" s="78">
        <v>10748.08</v>
      </c>
      <c r="P361" s="29">
        <v>13</v>
      </c>
      <c r="Q361" s="78">
        <v>141.69999999999999</v>
      </c>
      <c r="R361" s="78">
        <v>10900</v>
      </c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</row>
    <row r="362" spans="1:31" ht="19.5" customHeight="1">
      <c r="A362" s="51" t="s">
        <v>207</v>
      </c>
      <c r="B362" s="28">
        <v>305</v>
      </c>
      <c r="C362" s="29">
        <v>473</v>
      </c>
      <c r="D362" s="78">
        <v>4379.8</v>
      </c>
      <c r="E362" s="78">
        <v>4180.8999999999996</v>
      </c>
      <c r="F362" s="78">
        <v>4797.7</v>
      </c>
      <c r="G362" s="78">
        <v>4797.7</v>
      </c>
      <c r="H362" s="78">
        <v>4797.7</v>
      </c>
      <c r="I362" s="78">
        <v>4831.7</v>
      </c>
      <c r="J362" s="78">
        <v>9259.6200000000008</v>
      </c>
      <c r="K362" s="78">
        <v>8839.11</v>
      </c>
      <c r="L362" s="78">
        <v>10143.129999999999</v>
      </c>
      <c r="M362" s="78">
        <v>10143.129999999999</v>
      </c>
      <c r="N362" s="78">
        <v>10143.129999999999</v>
      </c>
      <c r="O362" s="78">
        <v>10215.01</v>
      </c>
      <c r="P362" s="29">
        <v>14</v>
      </c>
      <c r="Q362" s="78">
        <v>150.69999999999999</v>
      </c>
      <c r="R362" s="78">
        <v>10764.29</v>
      </c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</row>
    <row r="363" spans="1:31" ht="33.75" customHeight="1">
      <c r="A363" s="49" t="s">
        <v>280</v>
      </c>
      <c r="B363" s="49">
        <v>3051</v>
      </c>
      <c r="C363" s="29">
        <v>0</v>
      </c>
      <c r="D363" s="78">
        <v>0</v>
      </c>
      <c r="E363" s="78">
        <v>0</v>
      </c>
      <c r="F363" s="78">
        <v>0</v>
      </c>
      <c r="G363" s="78">
        <v>0</v>
      </c>
      <c r="H363" s="78">
        <v>0</v>
      </c>
      <c r="I363" s="78">
        <v>0</v>
      </c>
      <c r="J363" s="78">
        <v>0</v>
      </c>
      <c r="K363" s="78">
        <v>0</v>
      </c>
      <c r="L363" s="78">
        <v>0</v>
      </c>
      <c r="M363" s="78">
        <v>0</v>
      </c>
      <c r="N363" s="78">
        <v>0</v>
      </c>
      <c r="O363" s="78">
        <v>0</v>
      </c>
      <c r="P363" s="29">
        <v>0</v>
      </c>
      <c r="Q363" s="78">
        <v>0</v>
      </c>
      <c r="R363" s="78">
        <v>0</v>
      </c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</row>
    <row r="364" spans="1:31" ht="11.25" customHeight="1">
      <c r="A364" s="56" t="s">
        <v>86</v>
      </c>
      <c r="B364" s="42">
        <v>306</v>
      </c>
      <c r="C364" s="29">
        <v>1834</v>
      </c>
      <c r="D364" s="78">
        <v>17245.2</v>
      </c>
      <c r="E364" s="78">
        <v>15726.6</v>
      </c>
      <c r="F364" s="78">
        <v>18333.599999999999</v>
      </c>
      <c r="G364" s="78">
        <v>18337.900000000001</v>
      </c>
      <c r="H364" s="78">
        <v>18337.900000000001</v>
      </c>
      <c r="I364" s="78">
        <v>17694.5</v>
      </c>
      <c r="J364" s="78">
        <v>9403.0499999999993</v>
      </c>
      <c r="K364" s="78">
        <v>8575.0300000000007</v>
      </c>
      <c r="L364" s="78">
        <v>9996.51</v>
      </c>
      <c r="M364" s="78">
        <v>9998.85</v>
      </c>
      <c r="N364" s="78">
        <v>9998.85</v>
      </c>
      <c r="O364" s="78">
        <v>9648.09</v>
      </c>
      <c r="P364" s="29">
        <v>50</v>
      </c>
      <c r="Q364" s="78">
        <v>457</v>
      </c>
      <c r="R364" s="78">
        <v>9140</v>
      </c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</row>
    <row r="365" spans="1:31" ht="19.5" customHeight="1">
      <c r="A365" s="51" t="s">
        <v>207</v>
      </c>
      <c r="B365" s="28">
        <v>307</v>
      </c>
      <c r="C365" s="29">
        <v>1614</v>
      </c>
      <c r="D365" s="78">
        <v>11905.5</v>
      </c>
      <c r="E365" s="78">
        <v>11432.8</v>
      </c>
      <c r="F365" s="78">
        <v>12985.1</v>
      </c>
      <c r="G365" s="78">
        <v>12989.5</v>
      </c>
      <c r="H365" s="78">
        <v>12989.5</v>
      </c>
      <c r="I365" s="78">
        <v>13158.9</v>
      </c>
      <c r="J365" s="78">
        <v>7376.39</v>
      </c>
      <c r="K365" s="78">
        <v>7083.46</v>
      </c>
      <c r="L365" s="78">
        <v>8045.35</v>
      </c>
      <c r="M365" s="78">
        <v>8048.02</v>
      </c>
      <c r="N365" s="78">
        <v>8048.02</v>
      </c>
      <c r="O365" s="78">
        <v>8152.97</v>
      </c>
      <c r="P365" s="29">
        <v>51</v>
      </c>
      <c r="Q365" s="78">
        <v>464.2</v>
      </c>
      <c r="R365" s="78">
        <v>9101.9599999999991</v>
      </c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</row>
    <row r="366" spans="1:31" ht="33.75" customHeight="1">
      <c r="A366" s="49" t="s">
        <v>281</v>
      </c>
      <c r="B366" s="49">
        <v>3071</v>
      </c>
      <c r="C366" s="29">
        <v>2</v>
      </c>
      <c r="D366" s="78">
        <v>15.5</v>
      </c>
      <c r="E366" s="78">
        <v>14.1</v>
      </c>
      <c r="F366" s="78">
        <v>15.5</v>
      </c>
      <c r="G366" s="78">
        <v>19.8</v>
      </c>
      <c r="H366" s="78">
        <v>19.8</v>
      </c>
      <c r="I366" s="78">
        <v>23.8</v>
      </c>
      <c r="J366" s="78">
        <v>7750</v>
      </c>
      <c r="K366" s="78">
        <v>7050</v>
      </c>
      <c r="L366" s="78">
        <v>7750</v>
      </c>
      <c r="M366" s="78">
        <v>9900</v>
      </c>
      <c r="N366" s="78">
        <v>9900</v>
      </c>
      <c r="O366" s="78">
        <v>11900</v>
      </c>
      <c r="P366" s="29">
        <v>0</v>
      </c>
      <c r="Q366" s="78">
        <v>0</v>
      </c>
      <c r="R366" s="78">
        <v>0</v>
      </c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</row>
    <row r="367" spans="1:31" ht="11.25" customHeight="1">
      <c r="A367" s="56" t="s">
        <v>87</v>
      </c>
      <c r="B367" s="42">
        <v>308</v>
      </c>
      <c r="C367" s="29">
        <v>1192</v>
      </c>
      <c r="D367" s="78">
        <v>8414.7000000000007</v>
      </c>
      <c r="E367" s="78">
        <v>7796.4</v>
      </c>
      <c r="F367" s="78">
        <v>9004.2999999999993</v>
      </c>
      <c r="G367" s="78">
        <v>9004.2999999999993</v>
      </c>
      <c r="H367" s="78">
        <v>9004.2999999999993</v>
      </c>
      <c r="I367" s="78">
        <v>8816.2000000000007</v>
      </c>
      <c r="J367" s="78">
        <v>7059.31</v>
      </c>
      <c r="K367" s="78">
        <v>6540.6</v>
      </c>
      <c r="L367" s="78">
        <v>7553.94</v>
      </c>
      <c r="M367" s="78">
        <v>7553.94</v>
      </c>
      <c r="N367" s="78">
        <v>7553.94</v>
      </c>
      <c r="O367" s="78">
        <v>7396.14</v>
      </c>
      <c r="P367" s="29">
        <v>24</v>
      </c>
      <c r="Q367" s="78">
        <v>174.5</v>
      </c>
      <c r="R367" s="78">
        <v>7270.83</v>
      </c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</row>
    <row r="368" spans="1:31" ht="22.5" customHeight="1">
      <c r="A368" s="51" t="s">
        <v>207</v>
      </c>
      <c r="B368" s="28">
        <v>309</v>
      </c>
      <c r="C368" s="29">
        <v>1078</v>
      </c>
      <c r="D368" s="78">
        <v>6140.7</v>
      </c>
      <c r="E368" s="78">
        <v>5904.5</v>
      </c>
      <c r="F368" s="78">
        <v>6726.2</v>
      </c>
      <c r="G368" s="78">
        <v>6726.2</v>
      </c>
      <c r="H368" s="78">
        <v>6726.2</v>
      </c>
      <c r="I368" s="78">
        <v>6835.4</v>
      </c>
      <c r="J368" s="78">
        <v>5696.38</v>
      </c>
      <c r="K368" s="78">
        <v>5477.27</v>
      </c>
      <c r="L368" s="78">
        <v>6239.52</v>
      </c>
      <c r="M368" s="78">
        <v>6239.52</v>
      </c>
      <c r="N368" s="78">
        <v>6239.52</v>
      </c>
      <c r="O368" s="78">
        <v>6340.82</v>
      </c>
      <c r="P368" s="29">
        <v>26</v>
      </c>
      <c r="Q368" s="78">
        <v>185.6</v>
      </c>
      <c r="R368" s="78">
        <v>7138.46</v>
      </c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</row>
    <row r="369" spans="1:31" ht="33.75" customHeight="1">
      <c r="A369" s="49" t="s">
        <v>282</v>
      </c>
      <c r="B369" s="49">
        <v>3091</v>
      </c>
      <c r="C369" s="29">
        <v>0</v>
      </c>
      <c r="D369" s="78">
        <v>0</v>
      </c>
      <c r="E369" s="78">
        <v>0</v>
      </c>
      <c r="F369" s="78">
        <v>0</v>
      </c>
      <c r="G369" s="78">
        <v>0</v>
      </c>
      <c r="H369" s="78">
        <v>0</v>
      </c>
      <c r="I369" s="78">
        <v>0</v>
      </c>
      <c r="J369" s="78">
        <v>0</v>
      </c>
      <c r="K369" s="78">
        <v>0</v>
      </c>
      <c r="L369" s="78">
        <v>0</v>
      </c>
      <c r="M369" s="78">
        <v>0</v>
      </c>
      <c r="N369" s="78">
        <v>0</v>
      </c>
      <c r="O369" s="78">
        <v>0</v>
      </c>
      <c r="P369" s="29">
        <v>0</v>
      </c>
      <c r="Q369" s="78">
        <v>0</v>
      </c>
      <c r="R369" s="78">
        <v>0</v>
      </c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</row>
    <row r="370" spans="1:31" ht="11.25" customHeight="1">
      <c r="A370" s="56" t="s">
        <v>283</v>
      </c>
      <c r="B370" s="42">
        <v>310</v>
      </c>
      <c r="C370" s="29">
        <v>10</v>
      </c>
      <c r="D370" s="78">
        <v>56.2</v>
      </c>
      <c r="E370" s="78">
        <v>54.5</v>
      </c>
      <c r="F370" s="78">
        <v>56.2</v>
      </c>
      <c r="G370" s="78">
        <v>56.2</v>
      </c>
      <c r="H370" s="78">
        <v>56.2</v>
      </c>
      <c r="I370" s="78">
        <v>56.2</v>
      </c>
      <c r="J370" s="78">
        <v>5620</v>
      </c>
      <c r="K370" s="78">
        <v>5450</v>
      </c>
      <c r="L370" s="78">
        <v>5620</v>
      </c>
      <c r="M370" s="78">
        <v>5620</v>
      </c>
      <c r="N370" s="78">
        <v>5620</v>
      </c>
      <c r="O370" s="78">
        <v>5620</v>
      </c>
      <c r="P370" s="29">
        <v>0</v>
      </c>
      <c r="Q370" s="78">
        <v>0</v>
      </c>
      <c r="R370" s="78">
        <v>0</v>
      </c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</row>
    <row r="371" spans="1:31" ht="46.5" customHeight="1">
      <c r="A371" s="27" t="s">
        <v>284</v>
      </c>
      <c r="B371" s="28">
        <v>311</v>
      </c>
      <c r="C371" s="29">
        <v>239</v>
      </c>
      <c r="D371" s="78">
        <v>5456</v>
      </c>
      <c r="E371" s="78">
        <v>4371.6000000000004</v>
      </c>
      <c r="F371" s="78">
        <v>5464.8</v>
      </c>
      <c r="G371" s="78">
        <v>5469.1</v>
      </c>
      <c r="H371" s="78">
        <v>5469.1</v>
      </c>
      <c r="I371" s="78">
        <v>4689.8</v>
      </c>
      <c r="J371" s="78">
        <v>22828.45</v>
      </c>
      <c r="K371" s="78">
        <v>18291.21</v>
      </c>
      <c r="L371" s="78">
        <v>22865.27</v>
      </c>
      <c r="M371" s="78">
        <v>22883.26</v>
      </c>
      <c r="N371" s="78">
        <v>22883.26</v>
      </c>
      <c r="O371" s="78">
        <v>19622.59</v>
      </c>
      <c r="P371" s="29">
        <v>0</v>
      </c>
      <c r="Q371" s="78">
        <v>0</v>
      </c>
      <c r="R371" s="78">
        <v>0</v>
      </c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</row>
    <row r="372" spans="1:31" ht="11.25" customHeight="1">
      <c r="A372" s="27" t="s">
        <v>285</v>
      </c>
      <c r="B372" s="28">
        <v>312</v>
      </c>
      <c r="C372" s="29">
        <v>979</v>
      </c>
      <c r="D372" s="78">
        <v>6093.6</v>
      </c>
      <c r="E372" s="78">
        <v>5551.9</v>
      </c>
      <c r="F372" s="78">
        <v>6841.1</v>
      </c>
      <c r="G372" s="78">
        <v>6845.9</v>
      </c>
      <c r="H372" s="78">
        <v>6845.9</v>
      </c>
      <c r="I372" s="78">
        <v>6752.2</v>
      </c>
      <c r="J372" s="78">
        <v>6224.31</v>
      </c>
      <c r="K372" s="78">
        <v>5670.99</v>
      </c>
      <c r="L372" s="78">
        <v>6987.84</v>
      </c>
      <c r="M372" s="78">
        <v>6992.75</v>
      </c>
      <c r="N372" s="78">
        <v>6992.75</v>
      </c>
      <c r="O372" s="78">
        <v>6897.04</v>
      </c>
      <c r="P372" s="29">
        <v>9</v>
      </c>
      <c r="Q372" s="78">
        <v>37.1</v>
      </c>
      <c r="R372" s="78">
        <v>4122.22</v>
      </c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</row>
    <row r="373" spans="1:31" ht="22.5" customHeight="1">
      <c r="A373" s="27" t="s">
        <v>148</v>
      </c>
      <c r="B373" s="28">
        <v>313</v>
      </c>
      <c r="C373" s="29">
        <v>855</v>
      </c>
      <c r="D373" s="78">
        <v>5542.9</v>
      </c>
      <c r="E373" s="78">
        <v>5034.8999999999996</v>
      </c>
      <c r="F373" s="78">
        <v>6264.4</v>
      </c>
      <c r="G373" s="78">
        <v>6269.2</v>
      </c>
      <c r="H373" s="78">
        <v>6269.2</v>
      </c>
      <c r="I373" s="78">
        <v>6180.6</v>
      </c>
      <c r="J373" s="78">
        <v>6482.81</v>
      </c>
      <c r="K373" s="78">
        <v>5888.65</v>
      </c>
      <c r="L373" s="78">
        <v>7326.78</v>
      </c>
      <c r="M373" s="78">
        <v>7332.4</v>
      </c>
      <c r="N373" s="78">
        <v>7332.4</v>
      </c>
      <c r="O373" s="78">
        <v>7228.65</v>
      </c>
      <c r="P373" s="29">
        <v>6</v>
      </c>
      <c r="Q373" s="78">
        <v>27.9</v>
      </c>
      <c r="R373" s="78">
        <v>4650</v>
      </c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</row>
    <row r="374" spans="1:31" ht="11.25" customHeight="1">
      <c r="A374" s="27" t="s">
        <v>149</v>
      </c>
      <c r="B374" s="28">
        <v>314</v>
      </c>
      <c r="C374" s="29">
        <v>101</v>
      </c>
      <c r="D374" s="78">
        <v>487</v>
      </c>
      <c r="E374" s="78">
        <v>456</v>
      </c>
      <c r="F374" s="78">
        <v>513</v>
      </c>
      <c r="G374" s="78">
        <v>513</v>
      </c>
      <c r="H374" s="78">
        <v>513</v>
      </c>
      <c r="I374" s="78">
        <v>507.9</v>
      </c>
      <c r="J374" s="78">
        <v>4821.78</v>
      </c>
      <c r="K374" s="78">
        <v>4514.8500000000004</v>
      </c>
      <c r="L374" s="78">
        <v>5079.21</v>
      </c>
      <c r="M374" s="78">
        <v>5079.21</v>
      </c>
      <c r="N374" s="78">
        <v>5079.21</v>
      </c>
      <c r="O374" s="78">
        <v>5028.71</v>
      </c>
      <c r="P374" s="29">
        <v>0</v>
      </c>
      <c r="Q374" s="78">
        <v>0</v>
      </c>
      <c r="R374" s="78">
        <v>0</v>
      </c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</row>
    <row r="375" spans="1:31" ht="11.25" customHeight="1">
      <c r="A375" s="27" t="s">
        <v>191</v>
      </c>
      <c r="B375" s="28">
        <v>315</v>
      </c>
      <c r="C375" s="29">
        <v>23</v>
      </c>
      <c r="D375" s="78">
        <v>63.7</v>
      </c>
      <c r="E375" s="78">
        <v>61</v>
      </c>
      <c r="F375" s="78">
        <v>63.7</v>
      </c>
      <c r="G375" s="78">
        <v>63.7</v>
      </c>
      <c r="H375" s="78">
        <v>63.7</v>
      </c>
      <c r="I375" s="78">
        <v>63.7</v>
      </c>
      <c r="J375" s="78">
        <v>2769.57</v>
      </c>
      <c r="K375" s="78">
        <v>2652.17</v>
      </c>
      <c r="L375" s="78">
        <v>2769.57</v>
      </c>
      <c r="M375" s="78">
        <v>2769.57</v>
      </c>
      <c r="N375" s="78">
        <v>2769.57</v>
      </c>
      <c r="O375" s="78">
        <v>2769.57</v>
      </c>
      <c r="P375" s="29">
        <v>3</v>
      </c>
      <c r="Q375" s="78">
        <v>9.1999999999999993</v>
      </c>
      <c r="R375" s="78">
        <v>3066.67</v>
      </c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</row>
    <row r="376" spans="1:31" ht="21" customHeight="1">
      <c r="A376" s="27" t="s">
        <v>286</v>
      </c>
      <c r="B376" s="28">
        <v>316</v>
      </c>
      <c r="C376" s="29">
        <v>802</v>
      </c>
      <c r="D376" s="78">
        <v>3569.3</v>
      </c>
      <c r="E376" s="78">
        <v>3291.2</v>
      </c>
      <c r="F376" s="78">
        <v>4293.3999999999996</v>
      </c>
      <c r="G376" s="78">
        <v>4293.3999999999996</v>
      </c>
      <c r="H376" s="78">
        <v>4293.3999999999996</v>
      </c>
      <c r="I376" s="78">
        <v>4411.3999999999996</v>
      </c>
      <c r="J376" s="78">
        <v>4450.5</v>
      </c>
      <c r="K376" s="78">
        <v>4103.74</v>
      </c>
      <c r="L376" s="78">
        <v>5353.37</v>
      </c>
      <c r="M376" s="78">
        <v>5353.37</v>
      </c>
      <c r="N376" s="78">
        <v>5353.37</v>
      </c>
      <c r="O376" s="78">
        <v>5500.5</v>
      </c>
      <c r="P376" s="29">
        <v>8</v>
      </c>
      <c r="Q376" s="78">
        <v>29.3</v>
      </c>
      <c r="R376" s="78">
        <v>3662.5</v>
      </c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</row>
    <row r="377" spans="1:31" ht="45" customHeight="1">
      <c r="A377" s="27" t="s">
        <v>287</v>
      </c>
      <c r="B377" s="28">
        <v>317</v>
      </c>
      <c r="C377" s="29">
        <v>3841</v>
      </c>
      <c r="D377" s="78">
        <v>31307.7</v>
      </c>
      <c r="E377" s="78">
        <v>29579.8</v>
      </c>
      <c r="F377" s="78">
        <v>33815.1</v>
      </c>
      <c r="G377" s="78">
        <v>33819.9</v>
      </c>
      <c r="H377" s="78">
        <v>33819.9</v>
      </c>
      <c r="I377" s="78">
        <v>33866.5</v>
      </c>
      <c r="J377" s="78">
        <v>8150.92</v>
      </c>
      <c r="K377" s="78">
        <v>7701.07</v>
      </c>
      <c r="L377" s="78">
        <v>8803.7199999999993</v>
      </c>
      <c r="M377" s="78">
        <v>8804.9699999999993</v>
      </c>
      <c r="N377" s="78">
        <v>8804.9699999999993</v>
      </c>
      <c r="O377" s="78">
        <v>8817.1</v>
      </c>
      <c r="P377" s="29">
        <v>90</v>
      </c>
      <c r="Q377" s="78">
        <v>798.7</v>
      </c>
      <c r="R377" s="78">
        <v>8874.44</v>
      </c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</row>
    <row r="378" spans="1:31" ht="16.5" customHeight="1">
      <c r="A378" s="131" t="s">
        <v>288</v>
      </c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Q378" s="70"/>
      <c r="R378" s="70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</row>
    <row r="379" spans="1:31" ht="33.75" customHeight="1">
      <c r="A379" s="27" t="s">
        <v>289</v>
      </c>
      <c r="B379" s="28">
        <v>318</v>
      </c>
      <c r="C379" s="29">
        <v>35429</v>
      </c>
      <c r="D379" s="78">
        <v>134433.1</v>
      </c>
      <c r="E379" s="78">
        <v>101054.7</v>
      </c>
      <c r="F379" s="78">
        <v>165963.79999999999</v>
      </c>
      <c r="G379" s="78">
        <v>166696</v>
      </c>
      <c r="H379" s="78">
        <v>166785.20000000001</v>
      </c>
      <c r="I379" s="78">
        <v>174794.8</v>
      </c>
      <c r="J379" s="78">
        <v>3794.43</v>
      </c>
      <c r="K379" s="78">
        <v>2852.32</v>
      </c>
      <c r="L379" s="78">
        <v>4684.41</v>
      </c>
      <c r="M379" s="78">
        <v>4705.07</v>
      </c>
      <c r="N379" s="78">
        <v>4707.59</v>
      </c>
      <c r="O379" s="78">
        <v>4933.66</v>
      </c>
      <c r="P379" s="29">
        <v>1008</v>
      </c>
      <c r="Q379" s="78">
        <v>5567.3</v>
      </c>
      <c r="R379" s="78">
        <v>5523.12</v>
      </c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</row>
    <row r="380" spans="1:31" ht="22.5" customHeight="1">
      <c r="A380" s="50" t="s">
        <v>672</v>
      </c>
      <c r="B380" s="28">
        <v>319</v>
      </c>
      <c r="C380" s="29">
        <v>3588</v>
      </c>
      <c r="D380" s="78">
        <v>31538.3</v>
      </c>
      <c r="E380" s="78">
        <v>28903.200000000001</v>
      </c>
      <c r="F380" s="78">
        <v>33718.5</v>
      </c>
      <c r="G380" s="78">
        <v>33724.5</v>
      </c>
      <c r="H380" s="78">
        <v>33724.5</v>
      </c>
      <c r="I380" s="78">
        <v>32826.9</v>
      </c>
      <c r="J380" s="78">
        <v>8789.94</v>
      </c>
      <c r="K380" s="78">
        <v>8055.52</v>
      </c>
      <c r="L380" s="78">
        <v>9397.58</v>
      </c>
      <c r="M380" s="78">
        <v>9399.25</v>
      </c>
      <c r="N380" s="78">
        <v>9399.25</v>
      </c>
      <c r="O380" s="78">
        <v>9149.08</v>
      </c>
      <c r="P380" s="29">
        <v>78</v>
      </c>
      <c r="Q380" s="78">
        <v>700.8</v>
      </c>
      <c r="R380" s="78">
        <v>8984.6200000000008</v>
      </c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</row>
    <row r="381" spans="1:31" ht="11.25" customHeight="1">
      <c r="A381" s="51" t="s">
        <v>290</v>
      </c>
      <c r="B381" s="28">
        <v>320</v>
      </c>
      <c r="C381" s="29">
        <v>783</v>
      </c>
      <c r="D381" s="78">
        <v>3209.3</v>
      </c>
      <c r="E381" s="78">
        <v>2767.9</v>
      </c>
      <c r="F381" s="78">
        <v>3379.7</v>
      </c>
      <c r="G381" s="78">
        <v>3420.5</v>
      </c>
      <c r="H381" s="78">
        <v>3453.9</v>
      </c>
      <c r="I381" s="78">
        <v>3585.1</v>
      </c>
      <c r="J381" s="78">
        <v>4098.72</v>
      </c>
      <c r="K381" s="78">
        <v>3534.99</v>
      </c>
      <c r="L381" s="78">
        <v>4316.3500000000004</v>
      </c>
      <c r="M381" s="78">
        <v>4368.45</v>
      </c>
      <c r="N381" s="78">
        <v>4411.1099999999997</v>
      </c>
      <c r="O381" s="78">
        <v>4578.67</v>
      </c>
      <c r="P381" s="29">
        <v>5</v>
      </c>
      <c r="Q381" s="78">
        <v>15.8</v>
      </c>
      <c r="R381" s="78">
        <v>3160</v>
      </c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</row>
    <row r="382" spans="1:31" ht="11.25" customHeight="1">
      <c r="A382" s="51" t="s">
        <v>291</v>
      </c>
      <c r="B382" s="28">
        <v>321</v>
      </c>
      <c r="C382" s="29">
        <v>30801</v>
      </c>
      <c r="D382" s="78">
        <v>98217.5</v>
      </c>
      <c r="E382" s="78">
        <v>68023</v>
      </c>
      <c r="F382" s="78">
        <v>127383.9</v>
      </c>
      <c r="G382" s="78">
        <v>128068.9</v>
      </c>
      <c r="H382" s="78">
        <v>128124.7</v>
      </c>
      <c r="I382" s="78">
        <v>136883.6</v>
      </c>
      <c r="J382" s="78">
        <v>3188.77</v>
      </c>
      <c r="K382" s="78">
        <v>2208.4699999999998</v>
      </c>
      <c r="L382" s="78">
        <v>4135.7</v>
      </c>
      <c r="M382" s="78">
        <v>4157.9399999999996</v>
      </c>
      <c r="N382" s="78">
        <v>4159.76</v>
      </c>
      <c r="O382" s="78">
        <v>4444.13</v>
      </c>
      <c r="P382" s="29">
        <v>911</v>
      </c>
      <c r="Q382" s="78">
        <v>4739.3</v>
      </c>
      <c r="R382" s="78">
        <v>5202.3100000000004</v>
      </c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</row>
    <row r="383" spans="1:31" ht="11.25" customHeight="1">
      <c r="A383" s="51" t="s">
        <v>292</v>
      </c>
      <c r="B383" s="28">
        <v>322</v>
      </c>
      <c r="C383" s="29">
        <v>195</v>
      </c>
      <c r="D383" s="78">
        <v>1119.7</v>
      </c>
      <c r="E383" s="78">
        <v>1022.6</v>
      </c>
      <c r="F383" s="78">
        <v>1133.4000000000001</v>
      </c>
      <c r="G383" s="78">
        <v>1133.8</v>
      </c>
      <c r="H383" s="78">
        <v>1133.8</v>
      </c>
      <c r="I383" s="78">
        <v>1150.9000000000001</v>
      </c>
      <c r="J383" s="78">
        <v>5742.05</v>
      </c>
      <c r="K383" s="78">
        <v>5244.1</v>
      </c>
      <c r="L383" s="78">
        <v>5812.31</v>
      </c>
      <c r="M383" s="78">
        <v>5814.36</v>
      </c>
      <c r="N383" s="78">
        <v>5814.36</v>
      </c>
      <c r="O383" s="78">
        <v>5902.05</v>
      </c>
      <c r="P383" s="29">
        <v>3</v>
      </c>
      <c r="Q383" s="78">
        <v>28.3</v>
      </c>
      <c r="R383" s="78">
        <v>9433.33</v>
      </c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</row>
    <row r="384" spans="1:31" ht="11.25" customHeight="1">
      <c r="A384" s="51" t="s">
        <v>195</v>
      </c>
      <c r="B384" s="28">
        <v>323</v>
      </c>
      <c r="C384" s="29">
        <v>62</v>
      </c>
      <c r="D384" s="78">
        <v>348.3</v>
      </c>
      <c r="E384" s="78">
        <v>338</v>
      </c>
      <c r="F384" s="78">
        <v>348.3</v>
      </c>
      <c r="G384" s="78">
        <v>348.3</v>
      </c>
      <c r="H384" s="78">
        <v>348.3</v>
      </c>
      <c r="I384" s="78">
        <v>348.3</v>
      </c>
      <c r="J384" s="78">
        <v>5617.74</v>
      </c>
      <c r="K384" s="78">
        <v>5451.61</v>
      </c>
      <c r="L384" s="78">
        <v>5617.74</v>
      </c>
      <c r="M384" s="78">
        <v>5617.74</v>
      </c>
      <c r="N384" s="78">
        <v>5617.74</v>
      </c>
      <c r="O384" s="78">
        <v>5617.74</v>
      </c>
      <c r="P384" s="29">
        <v>11</v>
      </c>
      <c r="Q384" s="78">
        <v>83.1</v>
      </c>
      <c r="R384" s="78">
        <v>7554.55</v>
      </c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</row>
    <row r="385" spans="1:31" ht="11.25" customHeight="1">
      <c r="A385" s="51" t="s">
        <v>293</v>
      </c>
      <c r="B385" s="28">
        <v>324</v>
      </c>
      <c r="C385" s="29">
        <v>0</v>
      </c>
      <c r="D385" s="78">
        <v>0</v>
      </c>
      <c r="E385" s="78">
        <v>0</v>
      </c>
      <c r="F385" s="78">
        <v>0</v>
      </c>
      <c r="G385" s="78">
        <v>0</v>
      </c>
      <c r="H385" s="78">
        <v>0</v>
      </c>
      <c r="I385" s="78">
        <v>0</v>
      </c>
      <c r="J385" s="78">
        <v>0</v>
      </c>
      <c r="K385" s="78">
        <v>0</v>
      </c>
      <c r="L385" s="78">
        <v>0</v>
      </c>
      <c r="M385" s="78">
        <v>0</v>
      </c>
      <c r="N385" s="78">
        <v>0</v>
      </c>
      <c r="O385" s="78">
        <v>0</v>
      </c>
      <c r="P385" s="29">
        <v>0</v>
      </c>
      <c r="Q385" s="78">
        <v>0</v>
      </c>
      <c r="R385" s="78">
        <v>0</v>
      </c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</row>
    <row r="386" spans="1:31" ht="33.75" customHeight="1">
      <c r="A386" s="27" t="s">
        <v>294</v>
      </c>
      <c r="B386" s="28">
        <v>325</v>
      </c>
      <c r="C386" s="29">
        <v>26617</v>
      </c>
      <c r="D386" s="78">
        <v>89396.1</v>
      </c>
      <c r="E386" s="78">
        <v>62659.1</v>
      </c>
      <c r="F386" s="78">
        <v>113968.9</v>
      </c>
      <c r="G386" s="78">
        <v>114294</v>
      </c>
      <c r="H386" s="78">
        <v>114369.5</v>
      </c>
      <c r="I386" s="78">
        <v>121671.6</v>
      </c>
      <c r="J386" s="78">
        <v>3358.61</v>
      </c>
      <c r="K386" s="78">
        <v>2354.1</v>
      </c>
      <c r="L386" s="78">
        <v>4281.8100000000004</v>
      </c>
      <c r="M386" s="78">
        <v>4294.0200000000004</v>
      </c>
      <c r="N386" s="78">
        <v>4296.8599999999997</v>
      </c>
      <c r="O386" s="78">
        <v>4571.2</v>
      </c>
      <c r="P386" s="29">
        <v>732</v>
      </c>
      <c r="Q386" s="78">
        <v>3887.6</v>
      </c>
      <c r="R386" s="78">
        <v>5310.79</v>
      </c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</row>
    <row r="387" spans="1:31" ht="22.5" customHeight="1">
      <c r="A387" s="50" t="s">
        <v>672</v>
      </c>
      <c r="B387" s="28">
        <v>326</v>
      </c>
      <c r="C387" s="29">
        <v>145</v>
      </c>
      <c r="D387" s="78">
        <v>1450.2</v>
      </c>
      <c r="E387" s="78">
        <v>1332.2</v>
      </c>
      <c r="F387" s="78">
        <v>1548.1</v>
      </c>
      <c r="G387" s="78">
        <v>1548.1</v>
      </c>
      <c r="H387" s="78">
        <v>1548.1</v>
      </c>
      <c r="I387" s="78">
        <v>1574.2</v>
      </c>
      <c r="J387" s="78">
        <v>10001.379999999999</v>
      </c>
      <c r="K387" s="78">
        <v>9187.59</v>
      </c>
      <c r="L387" s="78">
        <v>10676.55</v>
      </c>
      <c r="M387" s="78">
        <v>10676.55</v>
      </c>
      <c r="N387" s="78">
        <v>10676.55</v>
      </c>
      <c r="O387" s="78">
        <v>10856.55</v>
      </c>
      <c r="P387" s="29">
        <v>0</v>
      </c>
      <c r="Q387" s="78">
        <v>0</v>
      </c>
      <c r="R387" s="78">
        <v>0</v>
      </c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</row>
    <row r="388" spans="1:31" ht="11.25" customHeight="1">
      <c r="A388" s="51" t="s">
        <v>290</v>
      </c>
      <c r="B388" s="28">
        <v>327</v>
      </c>
      <c r="C388" s="29">
        <v>741</v>
      </c>
      <c r="D388" s="78">
        <v>3010.1</v>
      </c>
      <c r="E388" s="78">
        <v>2594</v>
      </c>
      <c r="F388" s="78">
        <v>3166.8</v>
      </c>
      <c r="G388" s="78">
        <v>3191.5</v>
      </c>
      <c r="H388" s="78">
        <v>3221.3</v>
      </c>
      <c r="I388" s="78">
        <v>3344.7</v>
      </c>
      <c r="J388" s="78">
        <v>4062.21</v>
      </c>
      <c r="K388" s="78">
        <v>3500.67</v>
      </c>
      <c r="L388" s="78">
        <v>4273.68</v>
      </c>
      <c r="M388" s="78">
        <v>4307.0200000000004</v>
      </c>
      <c r="N388" s="78">
        <v>4347.2299999999996</v>
      </c>
      <c r="O388" s="78">
        <v>4513.7700000000004</v>
      </c>
      <c r="P388" s="29">
        <v>3</v>
      </c>
      <c r="Q388" s="78">
        <v>7.5</v>
      </c>
      <c r="R388" s="78">
        <v>2500</v>
      </c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</row>
    <row r="389" spans="1:31" ht="11.25" customHeight="1">
      <c r="A389" s="51" t="s">
        <v>291</v>
      </c>
      <c r="B389" s="28">
        <v>328</v>
      </c>
      <c r="C389" s="29">
        <v>25552</v>
      </c>
      <c r="D389" s="78">
        <v>83907.7</v>
      </c>
      <c r="E389" s="78">
        <v>57794.2</v>
      </c>
      <c r="F389" s="78">
        <v>108215.4</v>
      </c>
      <c r="G389" s="78">
        <v>108515.8</v>
      </c>
      <c r="H389" s="78">
        <v>108561.5</v>
      </c>
      <c r="I389" s="78">
        <v>115700.6</v>
      </c>
      <c r="J389" s="78">
        <v>3283.8</v>
      </c>
      <c r="K389" s="78">
        <v>2261.83</v>
      </c>
      <c r="L389" s="78">
        <v>4235.1000000000004</v>
      </c>
      <c r="M389" s="78">
        <v>4246.8599999999997</v>
      </c>
      <c r="N389" s="78">
        <v>4248.6499999999996</v>
      </c>
      <c r="O389" s="78">
        <v>4528.04</v>
      </c>
      <c r="P389" s="29">
        <v>728</v>
      </c>
      <c r="Q389" s="78">
        <v>3877.1</v>
      </c>
      <c r="R389" s="78">
        <v>5325.69</v>
      </c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</row>
    <row r="390" spans="1:31" ht="11.25" customHeight="1">
      <c r="A390" s="51" t="s">
        <v>292</v>
      </c>
      <c r="B390" s="28">
        <v>329</v>
      </c>
      <c r="C390" s="29">
        <v>179</v>
      </c>
      <c r="D390" s="78">
        <v>1028.0999999999999</v>
      </c>
      <c r="E390" s="78">
        <v>938.7</v>
      </c>
      <c r="F390" s="78">
        <v>1038.5999999999999</v>
      </c>
      <c r="G390" s="78">
        <v>1038.5999999999999</v>
      </c>
      <c r="H390" s="78">
        <v>1038.5999999999999</v>
      </c>
      <c r="I390" s="78">
        <v>1052.0999999999999</v>
      </c>
      <c r="J390" s="78">
        <v>5743.58</v>
      </c>
      <c r="K390" s="78">
        <v>5244.13</v>
      </c>
      <c r="L390" s="78">
        <v>5802.23</v>
      </c>
      <c r="M390" s="78">
        <v>5802.23</v>
      </c>
      <c r="N390" s="78">
        <v>5802.23</v>
      </c>
      <c r="O390" s="78">
        <v>5877.65</v>
      </c>
      <c r="P390" s="29">
        <v>1</v>
      </c>
      <c r="Q390" s="78">
        <v>3</v>
      </c>
      <c r="R390" s="78">
        <v>3000</v>
      </c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</row>
    <row r="391" spans="1:31" ht="11.25" customHeight="1">
      <c r="A391" s="51" t="s">
        <v>295</v>
      </c>
      <c r="B391" s="28">
        <v>330</v>
      </c>
      <c r="C391" s="29">
        <v>0</v>
      </c>
      <c r="D391" s="78">
        <v>0</v>
      </c>
      <c r="E391" s="78">
        <v>0</v>
      </c>
      <c r="F391" s="78">
        <v>0</v>
      </c>
      <c r="G391" s="78">
        <v>0</v>
      </c>
      <c r="H391" s="78">
        <v>0</v>
      </c>
      <c r="I391" s="78">
        <v>0</v>
      </c>
      <c r="J391" s="78">
        <v>0</v>
      </c>
      <c r="K391" s="78">
        <v>0</v>
      </c>
      <c r="L391" s="78">
        <v>0</v>
      </c>
      <c r="M391" s="78">
        <v>0</v>
      </c>
      <c r="N391" s="78">
        <v>0</v>
      </c>
      <c r="O391" s="78">
        <v>0</v>
      </c>
      <c r="P391" s="29">
        <v>0</v>
      </c>
      <c r="Q391" s="78">
        <v>0</v>
      </c>
      <c r="R391" s="78">
        <v>0</v>
      </c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</row>
    <row r="392" spans="1:31" ht="22.5" customHeight="1">
      <c r="A392" s="36" t="s">
        <v>296</v>
      </c>
      <c r="B392" s="28">
        <v>331</v>
      </c>
      <c r="C392" s="29">
        <v>761</v>
      </c>
      <c r="D392" s="78">
        <v>2209.5</v>
      </c>
      <c r="E392" s="78">
        <v>1740</v>
      </c>
      <c r="F392" s="78">
        <v>2630.9</v>
      </c>
      <c r="G392" s="78">
        <v>2630.9</v>
      </c>
      <c r="H392" s="78">
        <v>2630.9</v>
      </c>
      <c r="I392" s="78">
        <v>2862.1</v>
      </c>
      <c r="J392" s="78">
        <v>2903.42</v>
      </c>
      <c r="K392" s="78">
        <v>2286.4699999999998</v>
      </c>
      <c r="L392" s="78">
        <v>3457.16</v>
      </c>
      <c r="M392" s="78">
        <v>3457.16</v>
      </c>
      <c r="N392" s="78">
        <v>3457.16</v>
      </c>
      <c r="O392" s="78">
        <v>3760.97</v>
      </c>
      <c r="P392" s="29">
        <v>355</v>
      </c>
      <c r="Q392" s="78">
        <v>1897</v>
      </c>
      <c r="R392" s="78">
        <v>5343.66</v>
      </c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</row>
    <row r="393" spans="1:31" ht="11.25" customHeight="1">
      <c r="A393" s="36" t="s">
        <v>69</v>
      </c>
      <c r="B393" s="28">
        <v>332</v>
      </c>
      <c r="C393" s="29">
        <v>2035</v>
      </c>
      <c r="D393" s="78">
        <v>5357.9</v>
      </c>
      <c r="E393" s="78">
        <v>4937.7</v>
      </c>
      <c r="F393" s="78">
        <v>6945.4</v>
      </c>
      <c r="G393" s="78">
        <v>7052.9</v>
      </c>
      <c r="H393" s="78">
        <v>7070.8</v>
      </c>
      <c r="I393" s="78">
        <v>7702.2</v>
      </c>
      <c r="J393" s="78">
        <v>2632.87</v>
      </c>
      <c r="K393" s="78">
        <v>2426.39</v>
      </c>
      <c r="L393" s="78">
        <v>3412.97</v>
      </c>
      <c r="M393" s="78">
        <v>3465.8</v>
      </c>
      <c r="N393" s="78">
        <v>3474.59</v>
      </c>
      <c r="O393" s="78">
        <v>3784.86</v>
      </c>
      <c r="P393" s="29">
        <v>248</v>
      </c>
      <c r="Q393" s="78">
        <v>1320</v>
      </c>
      <c r="R393" s="78">
        <v>5322.58</v>
      </c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</row>
    <row r="394" spans="1:31" ht="33.75" customHeight="1">
      <c r="A394" s="27" t="s">
        <v>297</v>
      </c>
      <c r="B394" s="28">
        <v>333</v>
      </c>
      <c r="C394" s="29">
        <v>7052</v>
      </c>
      <c r="D394" s="78">
        <v>38513.199999999997</v>
      </c>
      <c r="E394" s="78">
        <v>33288.699999999997</v>
      </c>
      <c r="F394" s="78">
        <v>43853.2</v>
      </c>
      <c r="G394" s="78">
        <v>44221.1</v>
      </c>
      <c r="H394" s="78">
        <v>44224.7</v>
      </c>
      <c r="I394" s="78">
        <v>44647.5</v>
      </c>
      <c r="J394" s="78">
        <v>5461.3</v>
      </c>
      <c r="K394" s="78">
        <v>4720.46</v>
      </c>
      <c r="L394" s="78">
        <v>6218.55</v>
      </c>
      <c r="M394" s="78">
        <v>6270.72</v>
      </c>
      <c r="N394" s="78">
        <v>6271.23</v>
      </c>
      <c r="O394" s="78">
        <v>6331.18</v>
      </c>
      <c r="P394" s="29">
        <v>264</v>
      </c>
      <c r="Q394" s="78">
        <v>1602</v>
      </c>
      <c r="R394" s="78">
        <v>6068.56</v>
      </c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</row>
    <row r="395" spans="1:31" ht="22.5" customHeight="1">
      <c r="A395" s="50" t="s">
        <v>672</v>
      </c>
      <c r="B395" s="28">
        <v>334</v>
      </c>
      <c r="C395" s="29">
        <v>3567</v>
      </c>
      <c r="D395" s="78">
        <v>30825.4</v>
      </c>
      <c r="E395" s="78">
        <v>28322.799999999999</v>
      </c>
      <c r="F395" s="78">
        <v>32946.6</v>
      </c>
      <c r="G395" s="78">
        <v>32955.800000000003</v>
      </c>
      <c r="H395" s="78">
        <v>32955.800000000003</v>
      </c>
      <c r="I395" s="78">
        <v>32060.799999999999</v>
      </c>
      <c r="J395" s="78">
        <v>8641.7999999999993</v>
      </c>
      <c r="K395" s="78">
        <v>7940.23</v>
      </c>
      <c r="L395" s="78">
        <v>9236.5</v>
      </c>
      <c r="M395" s="78">
        <v>9239.0499999999993</v>
      </c>
      <c r="N395" s="78">
        <v>9239.0499999999993</v>
      </c>
      <c r="O395" s="78">
        <v>8988.14</v>
      </c>
      <c r="P395" s="29">
        <v>102</v>
      </c>
      <c r="Q395" s="78">
        <v>865.3</v>
      </c>
      <c r="R395" s="78">
        <v>8483.33</v>
      </c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</row>
    <row r="396" spans="1:31" ht="11.25" customHeight="1">
      <c r="A396" s="51" t="s">
        <v>290</v>
      </c>
      <c r="B396" s="28">
        <v>335</v>
      </c>
      <c r="C396" s="29">
        <v>31</v>
      </c>
      <c r="D396" s="78">
        <v>97.3</v>
      </c>
      <c r="E396" s="78">
        <v>76.400000000000006</v>
      </c>
      <c r="F396" s="78">
        <v>111</v>
      </c>
      <c r="G396" s="78">
        <v>127.1</v>
      </c>
      <c r="H396" s="78">
        <v>130.69999999999999</v>
      </c>
      <c r="I396" s="78">
        <v>139</v>
      </c>
      <c r="J396" s="78">
        <v>3138.71</v>
      </c>
      <c r="K396" s="78">
        <v>2464.52</v>
      </c>
      <c r="L396" s="78">
        <v>3580.65</v>
      </c>
      <c r="M396" s="78">
        <v>4100</v>
      </c>
      <c r="N396" s="78">
        <v>4216.13</v>
      </c>
      <c r="O396" s="78">
        <v>4483.87</v>
      </c>
      <c r="P396" s="29">
        <v>1</v>
      </c>
      <c r="Q396" s="78">
        <v>2.7</v>
      </c>
      <c r="R396" s="78">
        <v>2700</v>
      </c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</row>
    <row r="397" spans="1:31" ht="11.25" customHeight="1">
      <c r="A397" s="51" t="s">
        <v>291</v>
      </c>
      <c r="B397" s="28">
        <v>336</v>
      </c>
      <c r="C397" s="29">
        <v>3435</v>
      </c>
      <c r="D397" s="78">
        <v>7492.9</v>
      </c>
      <c r="E397" s="78">
        <v>4796.2</v>
      </c>
      <c r="F397" s="78">
        <v>10694.9</v>
      </c>
      <c r="G397" s="78">
        <v>11037.5</v>
      </c>
      <c r="H397" s="78">
        <v>11037.5</v>
      </c>
      <c r="I397" s="78">
        <v>12344.1</v>
      </c>
      <c r="J397" s="78">
        <v>2181.31</v>
      </c>
      <c r="K397" s="78">
        <v>1396.27</v>
      </c>
      <c r="L397" s="78">
        <v>3113.51</v>
      </c>
      <c r="M397" s="78">
        <v>3213.25</v>
      </c>
      <c r="N397" s="78">
        <v>3213.25</v>
      </c>
      <c r="O397" s="78">
        <v>3593.62</v>
      </c>
      <c r="P397" s="29">
        <v>159</v>
      </c>
      <c r="Q397" s="78">
        <v>708.7</v>
      </c>
      <c r="R397" s="78">
        <v>4457.2299999999996</v>
      </c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</row>
    <row r="398" spans="1:31" ht="11.25" customHeight="1">
      <c r="A398" s="51" t="s">
        <v>292</v>
      </c>
      <c r="B398" s="28">
        <v>337</v>
      </c>
      <c r="C398" s="29">
        <v>9</v>
      </c>
      <c r="D398" s="78">
        <v>41.4</v>
      </c>
      <c r="E398" s="78">
        <v>38.799999999999997</v>
      </c>
      <c r="F398" s="78">
        <v>44.5</v>
      </c>
      <c r="G398" s="78">
        <v>44.5</v>
      </c>
      <c r="H398" s="78">
        <v>44.5</v>
      </c>
      <c r="I398" s="78">
        <v>47.4</v>
      </c>
      <c r="J398" s="78">
        <v>4600</v>
      </c>
      <c r="K398" s="78">
        <v>4311.1099999999997</v>
      </c>
      <c r="L398" s="78">
        <v>4944.4399999999996</v>
      </c>
      <c r="M398" s="78">
        <v>4944.4399999999996</v>
      </c>
      <c r="N398" s="78">
        <v>4944.4399999999996</v>
      </c>
      <c r="O398" s="78">
        <v>5266.67</v>
      </c>
      <c r="P398" s="29">
        <v>2</v>
      </c>
      <c r="Q398" s="78">
        <v>25.3</v>
      </c>
      <c r="R398" s="78">
        <v>12650</v>
      </c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</row>
    <row r="399" spans="1:31" ht="11.25" customHeight="1">
      <c r="A399" s="51" t="s">
        <v>195</v>
      </c>
      <c r="B399" s="28">
        <v>338</v>
      </c>
      <c r="C399" s="29">
        <v>10</v>
      </c>
      <c r="D399" s="78">
        <v>56.2</v>
      </c>
      <c r="E399" s="78">
        <v>54.5</v>
      </c>
      <c r="F399" s="78">
        <v>56.2</v>
      </c>
      <c r="G399" s="78">
        <v>56.2</v>
      </c>
      <c r="H399" s="78">
        <v>56.2</v>
      </c>
      <c r="I399" s="78">
        <v>56.2</v>
      </c>
      <c r="J399" s="78">
        <v>5620</v>
      </c>
      <c r="K399" s="78">
        <v>5450</v>
      </c>
      <c r="L399" s="78">
        <v>5620</v>
      </c>
      <c r="M399" s="78">
        <v>5620</v>
      </c>
      <c r="N399" s="78">
        <v>5620</v>
      </c>
      <c r="O399" s="78">
        <v>5620</v>
      </c>
      <c r="P399" s="29">
        <v>0</v>
      </c>
      <c r="Q399" s="78">
        <v>0</v>
      </c>
      <c r="R399" s="78">
        <v>0</v>
      </c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</row>
    <row r="400" spans="1:31" ht="33.75" customHeight="1">
      <c r="A400" s="36" t="s">
        <v>298</v>
      </c>
      <c r="B400" s="28">
        <v>339</v>
      </c>
      <c r="C400" s="29">
        <v>776</v>
      </c>
      <c r="D400" s="78">
        <v>6003.1</v>
      </c>
      <c r="E400" s="78">
        <v>5207.2</v>
      </c>
      <c r="F400" s="78">
        <v>6595.3</v>
      </c>
      <c r="G400" s="78">
        <v>6638</v>
      </c>
      <c r="H400" s="78">
        <v>6638</v>
      </c>
      <c r="I400" s="78">
        <v>6586.2</v>
      </c>
      <c r="J400" s="78">
        <v>7735.95</v>
      </c>
      <c r="K400" s="78">
        <v>6710.31</v>
      </c>
      <c r="L400" s="78">
        <v>8499.1</v>
      </c>
      <c r="M400" s="78">
        <v>8554.1200000000008</v>
      </c>
      <c r="N400" s="78">
        <v>8554.1200000000008</v>
      </c>
      <c r="O400" s="78">
        <v>8487.3700000000008</v>
      </c>
      <c r="P400" s="29">
        <v>22</v>
      </c>
      <c r="Q400" s="78">
        <v>199.6</v>
      </c>
      <c r="R400" s="78">
        <v>9072.73</v>
      </c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</row>
    <row r="401" spans="1:31" ht="11.25" customHeight="1">
      <c r="A401" s="36" t="s">
        <v>299</v>
      </c>
      <c r="B401" s="28">
        <v>340</v>
      </c>
      <c r="C401" s="29">
        <v>2877</v>
      </c>
      <c r="D401" s="78">
        <v>20454.099999999999</v>
      </c>
      <c r="E401" s="78">
        <v>17840.599999999999</v>
      </c>
      <c r="F401" s="78">
        <v>22304.5</v>
      </c>
      <c r="G401" s="78">
        <v>22551.599999999999</v>
      </c>
      <c r="H401" s="78">
        <v>22546.9</v>
      </c>
      <c r="I401" s="78">
        <v>22200.5</v>
      </c>
      <c r="J401" s="78">
        <v>7109.52</v>
      </c>
      <c r="K401" s="78">
        <v>6201.11</v>
      </c>
      <c r="L401" s="78">
        <v>7752.69</v>
      </c>
      <c r="M401" s="78">
        <v>7838.58</v>
      </c>
      <c r="N401" s="78">
        <v>7836.95</v>
      </c>
      <c r="O401" s="78">
        <v>7716.55</v>
      </c>
      <c r="P401" s="29">
        <v>99</v>
      </c>
      <c r="Q401" s="78">
        <v>697.1</v>
      </c>
      <c r="R401" s="78">
        <v>7041.41</v>
      </c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</row>
    <row r="402" spans="1:31" ht="11.25" customHeight="1">
      <c r="A402" s="36" t="s">
        <v>300</v>
      </c>
      <c r="B402" s="28">
        <v>341</v>
      </c>
      <c r="C402" s="29">
        <v>3389</v>
      </c>
      <c r="D402" s="78">
        <v>11999.8</v>
      </c>
      <c r="E402" s="78">
        <v>10186.4</v>
      </c>
      <c r="F402" s="78">
        <v>14897.2</v>
      </c>
      <c r="G402" s="78">
        <v>14975.3</v>
      </c>
      <c r="H402" s="78">
        <v>14983.6</v>
      </c>
      <c r="I402" s="78">
        <v>15804.6</v>
      </c>
      <c r="J402" s="78">
        <v>3540.81</v>
      </c>
      <c r="K402" s="78">
        <v>3005.72</v>
      </c>
      <c r="L402" s="78">
        <v>4395.75</v>
      </c>
      <c r="M402" s="78">
        <v>4418.8</v>
      </c>
      <c r="N402" s="78">
        <v>4421.25</v>
      </c>
      <c r="O402" s="78">
        <v>4663.5</v>
      </c>
      <c r="P402" s="29">
        <v>143</v>
      </c>
      <c r="Q402" s="78">
        <v>705.3</v>
      </c>
      <c r="R402" s="78">
        <v>4932.87</v>
      </c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</row>
    <row r="403" spans="1:31" ht="11.25" customHeight="1">
      <c r="A403" s="36" t="s">
        <v>195</v>
      </c>
      <c r="B403" s="28">
        <v>342</v>
      </c>
      <c r="C403" s="29">
        <v>10</v>
      </c>
      <c r="D403" s="78">
        <v>56.2</v>
      </c>
      <c r="E403" s="78">
        <v>54.5</v>
      </c>
      <c r="F403" s="78">
        <v>56.2</v>
      </c>
      <c r="G403" s="78">
        <v>56.2</v>
      </c>
      <c r="H403" s="78">
        <v>56.2</v>
      </c>
      <c r="I403" s="78">
        <v>56.2</v>
      </c>
      <c r="J403" s="78">
        <v>5620</v>
      </c>
      <c r="K403" s="78">
        <v>5450</v>
      </c>
      <c r="L403" s="78">
        <v>5620</v>
      </c>
      <c r="M403" s="78">
        <v>5620</v>
      </c>
      <c r="N403" s="78">
        <v>5620</v>
      </c>
      <c r="O403" s="78">
        <v>5620</v>
      </c>
      <c r="P403" s="29">
        <v>0</v>
      </c>
      <c r="Q403" s="78">
        <v>0</v>
      </c>
      <c r="R403" s="78">
        <v>0</v>
      </c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</row>
    <row r="404" spans="1:31" ht="21" customHeight="1">
      <c r="A404" s="27" t="s">
        <v>301</v>
      </c>
      <c r="B404" s="28">
        <v>343</v>
      </c>
      <c r="C404" s="29">
        <v>1548</v>
      </c>
      <c r="D404" s="78">
        <v>5702.7</v>
      </c>
      <c r="E404" s="78">
        <v>4404</v>
      </c>
      <c r="F404" s="78">
        <v>7210.7</v>
      </c>
      <c r="G404" s="78">
        <v>7249.5</v>
      </c>
      <c r="H404" s="78">
        <v>7259.6</v>
      </c>
      <c r="I404" s="78">
        <v>7505.2</v>
      </c>
      <c r="J404" s="78">
        <v>3683.91</v>
      </c>
      <c r="K404" s="78">
        <v>2844.96</v>
      </c>
      <c r="L404" s="78">
        <v>4658.07</v>
      </c>
      <c r="M404" s="78">
        <v>4683.1400000000003</v>
      </c>
      <c r="N404" s="78">
        <v>4689.7299999999996</v>
      </c>
      <c r="O404" s="78">
        <v>4848.3900000000003</v>
      </c>
      <c r="P404" s="29">
        <v>10</v>
      </c>
      <c r="Q404" s="78">
        <v>66.2</v>
      </c>
      <c r="R404" s="78">
        <v>6620</v>
      </c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</row>
    <row r="405" spans="1:31" ht="22.5" customHeight="1">
      <c r="A405" s="50" t="s">
        <v>672</v>
      </c>
      <c r="B405" s="28">
        <v>344</v>
      </c>
      <c r="C405" s="29">
        <v>39</v>
      </c>
      <c r="D405" s="78">
        <v>251.5</v>
      </c>
      <c r="E405" s="78">
        <v>195.2</v>
      </c>
      <c r="F405" s="78">
        <v>271.39999999999998</v>
      </c>
      <c r="G405" s="78">
        <v>271.39999999999998</v>
      </c>
      <c r="H405" s="78">
        <v>271.39999999999998</v>
      </c>
      <c r="I405" s="78">
        <v>255.9</v>
      </c>
      <c r="J405" s="78">
        <v>6448.72</v>
      </c>
      <c r="K405" s="78">
        <v>5005.13</v>
      </c>
      <c r="L405" s="78">
        <v>6958.97</v>
      </c>
      <c r="M405" s="78">
        <v>6958.97</v>
      </c>
      <c r="N405" s="78">
        <v>6958.97</v>
      </c>
      <c r="O405" s="78">
        <v>6561.54</v>
      </c>
      <c r="P405" s="29">
        <v>0</v>
      </c>
      <c r="Q405" s="78">
        <v>0</v>
      </c>
      <c r="R405" s="78">
        <v>0</v>
      </c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</row>
    <row r="406" spans="1:31" ht="11.25" customHeight="1">
      <c r="A406" s="51" t="s">
        <v>290</v>
      </c>
      <c r="B406" s="28">
        <v>345</v>
      </c>
      <c r="C406" s="29">
        <v>4</v>
      </c>
      <c r="D406" s="78">
        <v>31.7</v>
      </c>
      <c r="E406" s="78">
        <v>29</v>
      </c>
      <c r="F406" s="78">
        <v>31.7</v>
      </c>
      <c r="G406" s="78">
        <v>31.7</v>
      </c>
      <c r="H406" s="78">
        <v>31.7</v>
      </c>
      <c r="I406" s="78">
        <v>31</v>
      </c>
      <c r="J406" s="78">
        <v>7925</v>
      </c>
      <c r="K406" s="78">
        <v>7250</v>
      </c>
      <c r="L406" s="78">
        <v>7925</v>
      </c>
      <c r="M406" s="78">
        <v>7925</v>
      </c>
      <c r="N406" s="78">
        <v>7925</v>
      </c>
      <c r="O406" s="78">
        <v>7750</v>
      </c>
      <c r="P406" s="29">
        <v>0</v>
      </c>
      <c r="Q406" s="78">
        <v>0</v>
      </c>
      <c r="R406" s="78">
        <v>0</v>
      </c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</row>
    <row r="407" spans="1:31" ht="11.25" customHeight="1">
      <c r="A407" s="51" t="s">
        <v>291</v>
      </c>
      <c r="B407" s="28">
        <v>346</v>
      </c>
      <c r="C407" s="29">
        <v>1499</v>
      </c>
      <c r="D407" s="78">
        <v>5373.8</v>
      </c>
      <c r="E407" s="78">
        <v>4136.8999999999996</v>
      </c>
      <c r="F407" s="78">
        <v>6861.8</v>
      </c>
      <c r="G407" s="78">
        <v>6900.6</v>
      </c>
      <c r="H407" s="78">
        <v>6910.7</v>
      </c>
      <c r="I407" s="78">
        <v>7171.9</v>
      </c>
      <c r="J407" s="78">
        <v>3584.92</v>
      </c>
      <c r="K407" s="78">
        <v>2759.77</v>
      </c>
      <c r="L407" s="78">
        <v>4577.59</v>
      </c>
      <c r="M407" s="78">
        <v>4603.47</v>
      </c>
      <c r="N407" s="78">
        <v>4610.21</v>
      </c>
      <c r="O407" s="78">
        <v>4784.46</v>
      </c>
      <c r="P407" s="29">
        <v>10</v>
      </c>
      <c r="Q407" s="78">
        <v>66.2</v>
      </c>
      <c r="R407" s="78">
        <v>6620</v>
      </c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</row>
    <row r="408" spans="1:31" ht="11.25" customHeight="1">
      <c r="A408" s="51" t="s">
        <v>292</v>
      </c>
      <c r="B408" s="28">
        <v>347</v>
      </c>
      <c r="C408" s="29">
        <v>6</v>
      </c>
      <c r="D408" s="78">
        <v>45.7</v>
      </c>
      <c r="E408" s="78">
        <v>42.9</v>
      </c>
      <c r="F408" s="78">
        <v>45.8</v>
      </c>
      <c r="G408" s="78">
        <v>45.8</v>
      </c>
      <c r="H408" s="78">
        <v>45.8</v>
      </c>
      <c r="I408" s="78">
        <v>46.4</v>
      </c>
      <c r="J408" s="78">
        <v>7616.67</v>
      </c>
      <c r="K408" s="78">
        <v>7150</v>
      </c>
      <c r="L408" s="78">
        <v>7633.33</v>
      </c>
      <c r="M408" s="78">
        <v>7633.33</v>
      </c>
      <c r="N408" s="78">
        <v>7633.33</v>
      </c>
      <c r="O408" s="78">
        <v>7733.33</v>
      </c>
      <c r="P408" s="29">
        <v>0</v>
      </c>
      <c r="Q408" s="78">
        <v>0</v>
      </c>
      <c r="R408" s="78">
        <v>0</v>
      </c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</row>
    <row r="409" spans="1:31" ht="21.75" customHeight="1">
      <c r="A409" s="27" t="s">
        <v>302</v>
      </c>
      <c r="B409" s="28">
        <v>348</v>
      </c>
      <c r="C409" s="29">
        <v>212</v>
      </c>
      <c r="D409" s="78">
        <v>821.1</v>
      </c>
      <c r="E409" s="78">
        <v>702.9</v>
      </c>
      <c r="F409" s="78">
        <v>931</v>
      </c>
      <c r="G409" s="78">
        <v>931.4</v>
      </c>
      <c r="H409" s="78">
        <v>931.4</v>
      </c>
      <c r="I409" s="78">
        <v>970.5</v>
      </c>
      <c r="J409" s="78">
        <v>3873.11</v>
      </c>
      <c r="K409" s="78">
        <v>3315.57</v>
      </c>
      <c r="L409" s="78">
        <v>4391.51</v>
      </c>
      <c r="M409" s="78">
        <v>4393.3999999999996</v>
      </c>
      <c r="N409" s="78">
        <v>4393.3999999999996</v>
      </c>
      <c r="O409" s="78">
        <v>4577.83</v>
      </c>
      <c r="P409" s="29">
        <v>2</v>
      </c>
      <c r="Q409" s="78">
        <v>11.5</v>
      </c>
      <c r="R409" s="78">
        <v>5750</v>
      </c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</row>
    <row r="410" spans="1:31" ht="22.5" customHeight="1">
      <c r="A410" s="50" t="s">
        <v>672</v>
      </c>
      <c r="B410" s="28">
        <v>349</v>
      </c>
      <c r="C410" s="29">
        <v>2</v>
      </c>
      <c r="D410" s="78">
        <v>47.1</v>
      </c>
      <c r="E410" s="78">
        <v>46.7</v>
      </c>
      <c r="F410" s="78">
        <v>47.2</v>
      </c>
      <c r="G410" s="78">
        <v>47.2</v>
      </c>
      <c r="H410" s="78">
        <v>47.2</v>
      </c>
      <c r="I410" s="78">
        <v>47.2</v>
      </c>
      <c r="J410" s="78">
        <v>23550</v>
      </c>
      <c r="K410" s="78">
        <v>23350</v>
      </c>
      <c r="L410" s="78">
        <v>23600</v>
      </c>
      <c r="M410" s="78">
        <v>23600</v>
      </c>
      <c r="N410" s="78">
        <v>23600</v>
      </c>
      <c r="O410" s="78">
        <v>23600</v>
      </c>
      <c r="P410" s="29">
        <v>0</v>
      </c>
      <c r="Q410" s="78">
        <v>0</v>
      </c>
      <c r="R410" s="78">
        <v>0</v>
      </c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</row>
    <row r="411" spans="1:31" ht="11.25" customHeight="1">
      <c r="A411" s="51" t="s">
        <v>290</v>
      </c>
      <c r="B411" s="28">
        <v>350</v>
      </c>
      <c r="C411" s="29">
        <v>4</v>
      </c>
      <c r="D411" s="78">
        <v>53.4</v>
      </c>
      <c r="E411" s="78">
        <v>52.2</v>
      </c>
      <c r="F411" s="78">
        <v>53.4</v>
      </c>
      <c r="G411" s="78">
        <v>53.4</v>
      </c>
      <c r="H411" s="78">
        <v>53.4</v>
      </c>
      <c r="I411" s="78">
        <v>53.5</v>
      </c>
      <c r="J411" s="78">
        <v>13350</v>
      </c>
      <c r="K411" s="78">
        <v>13050</v>
      </c>
      <c r="L411" s="78">
        <v>13350</v>
      </c>
      <c r="M411" s="78">
        <v>13350</v>
      </c>
      <c r="N411" s="78">
        <v>13350</v>
      </c>
      <c r="O411" s="78">
        <v>13375</v>
      </c>
      <c r="P411" s="29">
        <v>0</v>
      </c>
      <c r="Q411" s="78">
        <v>0</v>
      </c>
      <c r="R411" s="78">
        <v>0</v>
      </c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</row>
    <row r="412" spans="1:31" ht="11.25" customHeight="1">
      <c r="A412" s="51" t="s">
        <v>291</v>
      </c>
      <c r="B412" s="28">
        <v>351</v>
      </c>
      <c r="C412" s="29">
        <v>205</v>
      </c>
      <c r="D412" s="78">
        <v>716.1</v>
      </c>
      <c r="E412" s="78">
        <v>601.70000000000005</v>
      </c>
      <c r="F412" s="78">
        <v>825.9</v>
      </c>
      <c r="G412" s="78">
        <v>825.9</v>
      </c>
      <c r="H412" s="78">
        <v>825.9</v>
      </c>
      <c r="I412" s="78">
        <v>864.8</v>
      </c>
      <c r="J412" s="78">
        <v>3493.17</v>
      </c>
      <c r="K412" s="78">
        <v>2935.12</v>
      </c>
      <c r="L412" s="78">
        <v>4028.78</v>
      </c>
      <c r="M412" s="78">
        <v>4028.78</v>
      </c>
      <c r="N412" s="78">
        <v>4028.78</v>
      </c>
      <c r="O412" s="78">
        <v>4218.54</v>
      </c>
      <c r="P412" s="29">
        <v>2</v>
      </c>
      <c r="Q412" s="78">
        <v>11.5</v>
      </c>
      <c r="R412" s="78">
        <v>5750</v>
      </c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</row>
    <row r="413" spans="1:31" ht="11.25" customHeight="1">
      <c r="A413" s="51" t="s">
        <v>292</v>
      </c>
      <c r="B413" s="28">
        <v>352</v>
      </c>
      <c r="C413" s="29">
        <v>1</v>
      </c>
      <c r="D413" s="78">
        <v>4.5</v>
      </c>
      <c r="E413" s="78">
        <v>2.2999999999999998</v>
      </c>
      <c r="F413" s="78">
        <v>4.5</v>
      </c>
      <c r="G413" s="78">
        <v>4.9000000000000004</v>
      </c>
      <c r="H413" s="78">
        <v>4.9000000000000004</v>
      </c>
      <c r="I413" s="78">
        <v>5</v>
      </c>
      <c r="J413" s="78">
        <v>4500</v>
      </c>
      <c r="K413" s="78">
        <v>2300</v>
      </c>
      <c r="L413" s="78">
        <v>4500</v>
      </c>
      <c r="M413" s="78">
        <v>4900</v>
      </c>
      <c r="N413" s="78">
        <v>4900</v>
      </c>
      <c r="O413" s="78">
        <v>5000</v>
      </c>
      <c r="P413" s="29">
        <v>0</v>
      </c>
      <c r="Q413" s="78">
        <v>0</v>
      </c>
      <c r="R413" s="78">
        <v>0</v>
      </c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</row>
    <row r="414" spans="1:31" ht="11.25" customHeight="1">
      <c r="A414" s="51" t="s">
        <v>295</v>
      </c>
      <c r="B414" s="28">
        <v>353</v>
      </c>
      <c r="C414" s="29">
        <v>0</v>
      </c>
      <c r="D414" s="78">
        <v>0</v>
      </c>
      <c r="E414" s="78">
        <v>0</v>
      </c>
      <c r="F414" s="78">
        <v>0</v>
      </c>
      <c r="G414" s="78">
        <v>0</v>
      </c>
      <c r="H414" s="78">
        <v>0</v>
      </c>
      <c r="I414" s="78">
        <v>0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  <c r="P414" s="29">
        <v>0</v>
      </c>
      <c r="Q414" s="78">
        <v>0</v>
      </c>
      <c r="R414" s="78">
        <v>0</v>
      </c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</row>
    <row r="415" spans="1:31" ht="21" customHeight="1">
      <c r="A415" s="27" t="s">
        <v>303</v>
      </c>
      <c r="B415" s="28">
        <v>354</v>
      </c>
      <c r="C415" s="29">
        <v>0</v>
      </c>
      <c r="D415" s="78">
        <v>0</v>
      </c>
      <c r="E415" s="78">
        <v>0</v>
      </c>
      <c r="F415" s="78">
        <v>0</v>
      </c>
      <c r="G415" s="78">
        <v>0</v>
      </c>
      <c r="H415" s="78">
        <v>0</v>
      </c>
      <c r="I415" s="78">
        <v>0</v>
      </c>
      <c r="J415" s="78">
        <v>0</v>
      </c>
      <c r="K415" s="78">
        <v>0</v>
      </c>
      <c r="L415" s="78">
        <v>0</v>
      </c>
      <c r="M415" s="78">
        <v>0</v>
      </c>
      <c r="N415" s="78">
        <v>0</v>
      </c>
      <c r="O415" s="78">
        <v>0</v>
      </c>
      <c r="P415" s="29">
        <v>0</v>
      </c>
      <c r="Q415" s="78">
        <v>0</v>
      </c>
      <c r="R415" s="78">
        <v>0</v>
      </c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</row>
    <row r="416" spans="1:31" ht="22.5" customHeight="1">
      <c r="A416" s="50" t="s">
        <v>672</v>
      </c>
      <c r="B416" s="28">
        <v>355</v>
      </c>
      <c r="C416" s="29">
        <v>0</v>
      </c>
      <c r="D416" s="78">
        <v>0</v>
      </c>
      <c r="E416" s="78">
        <v>0</v>
      </c>
      <c r="F416" s="78">
        <v>0</v>
      </c>
      <c r="G416" s="78">
        <v>0</v>
      </c>
      <c r="H416" s="78">
        <v>0</v>
      </c>
      <c r="I416" s="78">
        <v>0</v>
      </c>
      <c r="J416" s="78">
        <v>0</v>
      </c>
      <c r="K416" s="78">
        <v>0</v>
      </c>
      <c r="L416" s="78">
        <v>0</v>
      </c>
      <c r="M416" s="78">
        <v>0</v>
      </c>
      <c r="N416" s="78">
        <v>0</v>
      </c>
      <c r="O416" s="78">
        <v>0</v>
      </c>
      <c r="P416" s="29">
        <v>0</v>
      </c>
      <c r="Q416" s="78">
        <v>0</v>
      </c>
      <c r="R416" s="78">
        <v>0</v>
      </c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</row>
    <row r="417" spans="1:31" ht="11.25" customHeight="1">
      <c r="A417" s="51" t="s">
        <v>290</v>
      </c>
      <c r="B417" s="28">
        <v>356</v>
      </c>
      <c r="C417" s="29">
        <v>0</v>
      </c>
      <c r="D417" s="78">
        <v>0</v>
      </c>
      <c r="E417" s="78">
        <v>0</v>
      </c>
      <c r="F417" s="78">
        <v>0</v>
      </c>
      <c r="G417" s="78">
        <v>0</v>
      </c>
      <c r="H417" s="78">
        <v>0</v>
      </c>
      <c r="I417" s="78">
        <v>0</v>
      </c>
      <c r="J417" s="78">
        <v>0</v>
      </c>
      <c r="K417" s="78">
        <v>0</v>
      </c>
      <c r="L417" s="78">
        <v>0</v>
      </c>
      <c r="M417" s="78">
        <v>0</v>
      </c>
      <c r="N417" s="78">
        <v>0</v>
      </c>
      <c r="O417" s="78">
        <v>0</v>
      </c>
      <c r="P417" s="29">
        <v>0</v>
      </c>
      <c r="Q417" s="78">
        <v>0</v>
      </c>
      <c r="R417" s="78">
        <v>0</v>
      </c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</row>
    <row r="418" spans="1:31" ht="11.25" customHeight="1">
      <c r="A418" s="51" t="s">
        <v>291</v>
      </c>
      <c r="B418" s="28">
        <v>357</v>
      </c>
      <c r="C418" s="29">
        <v>0</v>
      </c>
      <c r="D418" s="78">
        <v>0</v>
      </c>
      <c r="E418" s="78">
        <v>0</v>
      </c>
      <c r="F418" s="78">
        <v>0</v>
      </c>
      <c r="G418" s="78">
        <v>0</v>
      </c>
      <c r="H418" s="78">
        <v>0</v>
      </c>
      <c r="I418" s="78">
        <v>0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v>0</v>
      </c>
      <c r="P418" s="29">
        <v>0</v>
      </c>
      <c r="Q418" s="78">
        <v>0</v>
      </c>
      <c r="R418" s="78">
        <v>0</v>
      </c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</row>
    <row r="419" spans="1:31" ht="11.25" customHeight="1">
      <c r="A419" s="51" t="s">
        <v>292</v>
      </c>
      <c r="B419" s="28">
        <v>358</v>
      </c>
      <c r="C419" s="29">
        <v>0</v>
      </c>
      <c r="D419" s="78">
        <v>0</v>
      </c>
      <c r="E419" s="78">
        <v>0</v>
      </c>
      <c r="F419" s="78">
        <v>0</v>
      </c>
      <c r="G419" s="78">
        <v>0</v>
      </c>
      <c r="H419" s="78">
        <v>0</v>
      </c>
      <c r="I419" s="78">
        <v>0</v>
      </c>
      <c r="J419" s="78">
        <v>0</v>
      </c>
      <c r="K419" s="78">
        <v>0</v>
      </c>
      <c r="L419" s="78">
        <v>0</v>
      </c>
      <c r="M419" s="78">
        <v>0</v>
      </c>
      <c r="N419" s="78">
        <v>0</v>
      </c>
      <c r="O419" s="78">
        <v>0</v>
      </c>
      <c r="P419" s="29">
        <v>0</v>
      </c>
      <c r="Q419" s="78">
        <v>0</v>
      </c>
      <c r="R419" s="78">
        <v>0</v>
      </c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</row>
    <row r="420" spans="1:31" ht="78.75" customHeight="1">
      <c r="A420" s="27" t="s">
        <v>304</v>
      </c>
      <c r="B420" s="28">
        <v>359</v>
      </c>
      <c r="C420" s="29">
        <v>2</v>
      </c>
      <c r="D420" s="78">
        <v>25.2</v>
      </c>
      <c r="E420" s="78">
        <v>19.7</v>
      </c>
      <c r="F420" s="78">
        <v>25.2</v>
      </c>
      <c r="G420" s="78">
        <v>32.200000000000003</v>
      </c>
      <c r="H420" s="78">
        <v>32.200000000000003</v>
      </c>
      <c r="I420" s="78">
        <v>31</v>
      </c>
      <c r="J420" s="78">
        <v>12600</v>
      </c>
      <c r="K420" s="78">
        <v>9900</v>
      </c>
      <c r="L420" s="78">
        <v>12600</v>
      </c>
      <c r="M420" s="78">
        <v>16100</v>
      </c>
      <c r="N420" s="78">
        <v>16100</v>
      </c>
      <c r="O420" s="78">
        <v>15500</v>
      </c>
      <c r="P420" s="29">
        <v>0</v>
      </c>
      <c r="Q420" s="78">
        <v>0</v>
      </c>
      <c r="R420" s="78">
        <v>0</v>
      </c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</row>
    <row r="421" spans="1:31" ht="22.5" customHeight="1">
      <c r="A421" s="50" t="s">
        <v>672</v>
      </c>
      <c r="B421" s="28">
        <v>360</v>
      </c>
      <c r="C421" s="29">
        <v>1</v>
      </c>
      <c r="D421" s="78">
        <v>19.899999999999999</v>
      </c>
      <c r="E421" s="78">
        <v>17.2</v>
      </c>
      <c r="F421" s="78">
        <v>19.899999999999999</v>
      </c>
      <c r="G421" s="78">
        <v>19.899999999999999</v>
      </c>
      <c r="H421" s="78">
        <v>19.899999999999999</v>
      </c>
      <c r="I421" s="78">
        <v>18.600000000000001</v>
      </c>
      <c r="J421" s="78">
        <v>19900</v>
      </c>
      <c r="K421" s="78">
        <v>17200</v>
      </c>
      <c r="L421" s="78">
        <v>19900</v>
      </c>
      <c r="M421" s="78">
        <v>19900</v>
      </c>
      <c r="N421" s="78">
        <v>19900</v>
      </c>
      <c r="O421" s="78">
        <v>18600</v>
      </c>
      <c r="P421" s="29">
        <v>0</v>
      </c>
      <c r="Q421" s="78">
        <v>0</v>
      </c>
      <c r="R421" s="78">
        <v>0</v>
      </c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</row>
    <row r="422" spans="1:31" ht="11.25" customHeight="1">
      <c r="A422" s="51" t="s">
        <v>290</v>
      </c>
      <c r="B422" s="28">
        <v>361</v>
      </c>
      <c r="C422" s="29">
        <v>0</v>
      </c>
      <c r="D422" s="78">
        <v>0</v>
      </c>
      <c r="E422" s="78">
        <v>0</v>
      </c>
      <c r="F422" s="78">
        <v>0</v>
      </c>
      <c r="G422" s="78">
        <v>0</v>
      </c>
      <c r="H422" s="78">
        <v>0</v>
      </c>
      <c r="I422" s="78">
        <v>0</v>
      </c>
      <c r="J422" s="78">
        <v>0</v>
      </c>
      <c r="K422" s="78">
        <v>0</v>
      </c>
      <c r="L422" s="78">
        <v>0</v>
      </c>
      <c r="M422" s="78">
        <v>0</v>
      </c>
      <c r="N422" s="78">
        <v>0</v>
      </c>
      <c r="O422" s="78">
        <v>0</v>
      </c>
      <c r="P422" s="29">
        <v>0</v>
      </c>
      <c r="Q422" s="78">
        <v>0</v>
      </c>
      <c r="R422" s="78">
        <v>0</v>
      </c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</row>
    <row r="423" spans="1:31" ht="11.25" customHeight="1">
      <c r="A423" s="51" t="s">
        <v>291</v>
      </c>
      <c r="B423" s="28">
        <v>362</v>
      </c>
      <c r="C423" s="29">
        <v>1</v>
      </c>
      <c r="D423" s="78">
        <v>5.3</v>
      </c>
      <c r="E423" s="78">
        <v>2.5</v>
      </c>
      <c r="F423" s="78">
        <v>5.3</v>
      </c>
      <c r="G423" s="78">
        <v>12.3</v>
      </c>
      <c r="H423" s="78">
        <v>12.3</v>
      </c>
      <c r="I423" s="78">
        <v>12.4</v>
      </c>
      <c r="J423" s="78">
        <v>5300</v>
      </c>
      <c r="K423" s="78">
        <v>2500</v>
      </c>
      <c r="L423" s="78">
        <v>5300</v>
      </c>
      <c r="M423" s="78">
        <v>12300</v>
      </c>
      <c r="N423" s="78">
        <v>12300</v>
      </c>
      <c r="O423" s="78">
        <v>12400</v>
      </c>
      <c r="P423" s="29">
        <v>0</v>
      </c>
      <c r="Q423" s="78">
        <v>0</v>
      </c>
      <c r="R423" s="78">
        <v>0</v>
      </c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</row>
    <row r="424" spans="1:31" ht="11.25" customHeight="1">
      <c r="A424" s="51" t="s">
        <v>292</v>
      </c>
      <c r="B424" s="28">
        <v>363</v>
      </c>
      <c r="C424" s="29">
        <v>0</v>
      </c>
      <c r="D424" s="78">
        <v>0</v>
      </c>
      <c r="E424" s="78">
        <v>0</v>
      </c>
      <c r="F424" s="78">
        <v>0</v>
      </c>
      <c r="G424" s="78">
        <v>0</v>
      </c>
      <c r="H424" s="78">
        <v>0</v>
      </c>
      <c r="I424" s="78">
        <v>0</v>
      </c>
      <c r="J424" s="78">
        <v>0</v>
      </c>
      <c r="K424" s="78">
        <v>0</v>
      </c>
      <c r="L424" s="78">
        <v>0</v>
      </c>
      <c r="M424" s="78">
        <v>0</v>
      </c>
      <c r="N424" s="78">
        <v>0</v>
      </c>
      <c r="O424" s="78">
        <v>0</v>
      </c>
      <c r="P424" s="29">
        <v>0</v>
      </c>
      <c r="Q424" s="78">
        <v>0</v>
      </c>
      <c r="R424" s="78">
        <v>0</v>
      </c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</row>
    <row r="425" spans="1:31" ht="17.25" customHeight="1">
      <c r="A425" s="131" t="s">
        <v>305</v>
      </c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Q425" s="70"/>
      <c r="R425" s="70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</row>
    <row r="426" spans="1:31" ht="46.5" customHeight="1">
      <c r="A426" s="27" t="s">
        <v>306</v>
      </c>
      <c r="B426" s="28">
        <v>364</v>
      </c>
      <c r="C426" s="29">
        <v>6435</v>
      </c>
      <c r="D426" s="78">
        <v>34658.800000000003</v>
      </c>
      <c r="E426" s="78">
        <v>26015.1</v>
      </c>
      <c r="F426" s="78">
        <v>35165.300000000003</v>
      </c>
      <c r="G426" s="78">
        <v>37658.300000000003</v>
      </c>
      <c r="H426" s="78">
        <v>38473.9</v>
      </c>
      <c r="I426" s="78">
        <v>40878.400000000001</v>
      </c>
      <c r="J426" s="78">
        <v>5385.98</v>
      </c>
      <c r="K426" s="78">
        <v>4042.75</v>
      </c>
      <c r="L426" s="78">
        <v>5464.69</v>
      </c>
      <c r="M426" s="78">
        <v>5852.11</v>
      </c>
      <c r="N426" s="78">
        <v>5978.85</v>
      </c>
      <c r="O426" s="78">
        <v>6352.51</v>
      </c>
      <c r="P426" s="29">
        <v>442</v>
      </c>
      <c r="Q426" s="78">
        <v>3401.9</v>
      </c>
      <c r="R426" s="78">
        <v>7696.61</v>
      </c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</row>
    <row r="427" spans="1:31" ht="22.5" customHeight="1">
      <c r="A427" s="27" t="s">
        <v>307</v>
      </c>
      <c r="B427" s="28">
        <v>365</v>
      </c>
      <c r="C427" s="29">
        <v>7322</v>
      </c>
      <c r="D427" s="78">
        <v>46886.9</v>
      </c>
      <c r="E427" s="78">
        <v>35335.699999999997</v>
      </c>
      <c r="F427" s="78">
        <v>47389.4</v>
      </c>
      <c r="G427" s="78">
        <v>53844.800000000003</v>
      </c>
      <c r="H427" s="78">
        <v>54768.7</v>
      </c>
      <c r="I427" s="78">
        <v>56230.1</v>
      </c>
      <c r="J427" s="78">
        <v>6403.59</v>
      </c>
      <c r="K427" s="78">
        <v>4825.9799999999996</v>
      </c>
      <c r="L427" s="78">
        <v>6472.19</v>
      </c>
      <c r="M427" s="78">
        <v>7353.84</v>
      </c>
      <c r="N427" s="78">
        <v>7480.02</v>
      </c>
      <c r="O427" s="78">
        <v>7679.61</v>
      </c>
      <c r="P427" s="29">
        <v>553</v>
      </c>
      <c r="Q427" s="78">
        <v>4744.6000000000004</v>
      </c>
      <c r="R427" s="78">
        <v>8579.75</v>
      </c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</row>
    <row r="428" spans="1:31" ht="56.25" customHeight="1">
      <c r="A428" s="27" t="s">
        <v>308</v>
      </c>
      <c r="B428" s="28">
        <v>366</v>
      </c>
      <c r="C428" s="29">
        <v>1367</v>
      </c>
      <c r="D428" s="78">
        <v>15173.2</v>
      </c>
      <c r="E428" s="78">
        <v>11361.4</v>
      </c>
      <c r="F428" s="78">
        <v>15256.5</v>
      </c>
      <c r="G428" s="78">
        <v>19005.599999999999</v>
      </c>
      <c r="H428" s="78">
        <v>19075.599999999999</v>
      </c>
      <c r="I428" s="78">
        <v>18345.400000000001</v>
      </c>
      <c r="J428" s="78">
        <v>11099.63</v>
      </c>
      <c r="K428" s="78">
        <v>8311.19</v>
      </c>
      <c r="L428" s="78">
        <v>11160.42</v>
      </c>
      <c r="M428" s="78">
        <v>13903.22</v>
      </c>
      <c r="N428" s="78">
        <v>13954.43</v>
      </c>
      <c r="O428" s="78">
        <v>13420.19</v>
      </c>
      <c r="P428" s="29">
        <v>109</v>
      </c>
      <c r="Q428" s="78">
        <v>1332.2</v>
      </c>
      <c r="R428" s="78">
        <v>12222.02</v>
      </c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</row>
    <row r="429" spans="1:31" ht="22.5" customHeight="1">
      <c r="A429" s="50" t="s">
        <v>667</v>
      </c>
      <c r="B429" s="28">
        <v>367</v>
      </c>
      <c r="C429" s="29">
        <v>93</v>
      </c>
      <c r="D429" s="78">
        <v>1111.8</v>
      </c>
      <c r="E429" s="78">
        <v>713.1</v>
      </c>
      <c r="F429" s="78">
        <v>1123.5999999999999</v>
      </c>
      <c r="G429" s="78">
        <v>1598.8</v>
      </c>
      <c r="H429" s="78">
        <v>1598.8</v>
      </c>
      <c r="I429" s="78">
        <v>1554.6</v>
      </c>
      <c r="J429" s="78">
        <v>11954.84</v>
      </c>
      <c r="K429" s="78">
        <v>7667.74</v>
      </c>
      <c r="L429" s="78">
        <v>12081.72</v>
      </c>
      <c r="M429" s="78">
        <v>17191.400000000001</v>
      </c>
      <c r="N429" s="78">
        <v>17191.400000000001</v>
      </c>
      <c r="O429" s="78">
        <v>16716.13</v>
      </c>
      <c r="P429" s="29">
        <v>2</v>
      </c>
      <c r="Q429" s="78">
        <v>45.3</v>
      </c>
      <c r="R429" s="78">
        <v>22650</v>
      </c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</row>
    <row r="430" spans="1:31" ht="11.25" customHeight="1">
      <c r="A430" s="51" t="s">
        <v>86</v>
      </c>
      <c r="B430" s="28">
        <v>368</v>
      </c>
      <c r="C430" s="29">
        <v>800</v>
      </c>
      <c r="D430" s="78">
        <v>9889.6</v>
      </c>
      <c r="E430" s="78">
        <v>7435.7</v>
      </c>
      <c r="F430" s="78">
        <v>9951.4</v>
      </c>
      <c r="G430" s="78">
        <v>12387.2</v>
      </c>
      <c r="H430" s="78">
        <v>12426.2</v>
      </c>
      <c r="I430" s="78">
        <v>11863.9</v>
      </c>
      <c r="J430" s="78">
        <v>12361.88</v>
      </c>
      <c r="K430" s="78">
        <v>9294.5</v>
      </c>
      <c r="L430" s="78">
        <v>12439</v>
      </c>
      <c r="M430" s="78">
        <v>15484.13</v>
      </c>
      <c r="N430" s="78">
        <v>15532.88</v>
      </c>
      <c r="O430" s="78">
        <v>14829.88</v>
      </c>
      <c r="P430" s="29">
        <v>46</v>
      </c>
      <c r="Q430" s="78">
        <v>711.8</v>
      </c>
      <c r="R430" s="78">
        <v>15473.91</v>
      </c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</row>
    <row r="431" spans="1:31" ht="11.25" customHeight="1">
      <c r="A431" s="51" t="s">
        <v>259</v>
      </c>
      <c r="B431" s="28">
        <v>369</v>
      </c>
      <c r="C431" s="29">
        <v>474</v>
      </c>
      <c r="D431" s="78">
        <v>4171.8</v>
      </c>
      <c r="E431" s="78">
        <v>3212.6</v>
      </c>
      <c r="F431" s="78">
        <v>4181.5</v>
      </c>
      <c r="G431" s="78">
        <v>5019.6000000000004</v>
      </c>
      <c r="H431" s="78">
        <v>5050.6000000000004</v>
      </c>
      <c r="I431" s="78">
        <v>4926.8999999999996</v>
      </c>
      <c r="J431" s="78">
        <v>8801.27</v>
      </c>
      <c r="K431" s="78">
        <v>6777.64</v>
      </c>
      <c r="L431" s="78">
        <v>8821.73</v>
      </c>
      <c r="M431" s="78">
        <v>10589.87</v>
      </c>
      <c r="N431" s="78">
        <v>10655.27</v>
      </c>
      <c r="O431" s="78">
        <v>10394.299999999999</v>
      </c>
      <c r="P431" s="29">
        <v>61</v>
      </c>
      <c r="Q431" s="78">
        <v>575.1</v>
      </c>
      <c r="R431" s="78">
        <v>9427.8700000000008</v>
      </c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</row>
    <row r="432" spans="1:31" ht="24.75" customHeight="1">
      <c r="A432" s="27" t="s">
        <v>309</v>
      </c>
      <c r="B432" s="28">
        <v>370</v>
      </c>
      <c r="C432" s="29">
        <v>312</v>
      </c>
      <c r="D432" s="78">
        <v>4443.3999999999996</v>
      </c>
      <c r="E432" s="78">
        <v>3287.1</v>
      </c>
      <c r="F432" s="78">
        <v>4456.2</v>
      </c>
      <c r="G432" s="78">
        <v>5517.3</v>
      </c>
      <c r="H432" s="78">
        <v>5520.7</v>
      </c>
      <c r="I432" s="78">
        <v>4954.6000000000004</v>
      </c>
      <c r="J432" s="78">
        <v>14241.67</v>
      </c>
      <c r="K432" s="78">
        <v>10535.58</v>
      </c>
      <c r="L432" s="78">
        <v>14282.37</v>
      </c>
      <c r="M432" s="78">
        <v>17683.330000000002</v>
      </c>
      <c r="N432" s="78">
        <v>17694.55</v>
      </c>
      <c r="O432" s="78">
        <v>15880.45</v>
      </c>
      <c r="P432" s="29">
        <v>0</v>
      </c>
      <c r="Q432" s="78">
        <v>0</v>
      </c>
      <c r="R432" s="78">
        <v>0</v>
      </c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</row>
    <row r="433" spans="1:31" ht="22.5" customHeight="1">
      <c r="A433" s="50" t="s">
        <v>667</v>
      </c>
      <c r="B433" s="28">
        <v>371</v>
      </c>
      <c r="C433" s="29">
        <v>42</v>
      </c>
      <c r="D433" s="78">
        <v>393.1</v>
      </c>
      <c r="E433" s="78">
        <v>234.2</v>
      </c>
      <c r="F433" s="78">
        <v>395.5</v>
      </c>
      <c r="G433" s="78">
        <v>724.2</v>
      </c>
      <c r="H433" s="78">
        <v>727.6</v>
      </c>
      <c r="I433" s="78">
        <v>690.9</v>
      </c>
      <c r="J433" s="78">
        <v>9359.52</v>
      </c>
      <c r="K433" s="78">
        <v>5576.19</v>
      </c>
      <c r="L433" s="78">
        <v>9416.67</v>
      </c>
      <c r="M433" s="78">
        <v>17242.86</v>
      </c>
      <c r="N433" s="78">
        <v>17323.810000000001</v>
      </c>
      <c r="O433" s="78">
        <v>16450</v>
      </c>
      <c r="P433" s="29">
        <v>0</v>
      </c>
      <c r="Q433" s="78">
        <v>0</v>
      </c>
      <c r="R433" s="78">
        <v>0</v>
      </c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</row>
    <row r="434" spans="1:31" ht="11.25" customHeight="1">
      <c r="A434" s="51" t="s">
        <v>86</v>
      </c>
      <c r="B434" s="28">
        <v>372</v>
      </c>
      <c r="C434" s="29">
        <v>179</v>
      </c>
      <c r="D434" s="78">
        <v>2954.4</v>
      </c>
      <c r="E434" s="78">
        <v>2189.4</v>
      </c>
      <c r="F434" s="78">
        <v>2962</v>
      </c>
      <c r="G434" s="78">
        <v>3495.6</v>
      </c>
      <c r="H434" s="78">
        <v>3495.6</v>
      </c>
      <c r="I434" s="78">
        <v>3067.6</v>
      </c>
      <c r="J434" s="78">
        <v>16505.03</v>
      </c>
      <c r="K434" s="78">
        <v>12231.28</v>
      </c>
      <c r="L434" s="78">
        <v>16547.490000000002</v>
      </c>
      <c r="M434" s="78">
        <v>19528.490000000002</v>
      </c>
      <c r="N434" s="78">
        <v>19528.490000000002</v>
      </c>
      <c r="O434" s="78">
        <v>17137.43</v>
      </c>
      <c r="P434" s="29">
        <v>0</v>
      </c>
      <c r="Q434" s="78">
        <v>0</v>
      </c>
      <c r="R434" s="78">
        <v>0</v>
      </c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</row>
    <row r="435" spans="1:31" ht="11.25" customHeight="1">
      <c r="A435" s="51" t="s">
        <v>259</v>
      </c>
      <c r="B435" s="28">
        <v>373</v>
      </c>
      <c r="C435" s="29">
        <v>91</v>
      </c>
      <c r="D435" s="78">
        <v>1095.9000000000001</v>
      </c>
      <c r="E435" s="78">
        <v>863.5</v>
      </c>
      <c r="F435" s="78">
        <v>1098.7</v>
      </c>
      <c r="G435" s="78">
        <v>1297.5</v>
      </c>
      <c r="H435" s="78">
        <v>1297.5</v>
      </c>
      <c r="I435" s="78">
        <v>1196.0999999999999</v>
      </c>
      <c r="J435" s="78">
        <v>12042.86</v>
      </c>
      <c r="K435" s="78">
        <v>9489.01</v>
      </c>
      <c r="L435" s="78">
        <v>12073.63</v>
      </c>
      <c r="M435" s="78">
        <v>14258.24</v>
      </c>
      <c r="N435" s="78">
        <v>14258.24</v>
      </c>
      <c r="O435" s="78">
        <v>13143.96</v>
      </c>
      <c r="P435" s="29">
        <v>0</v>
      </c>
      <c r="Q435" s="78">
        <v>0</v>
      </c>
      <c r="R435" s="78">
        <v>0</v>
      </c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</row>
    <row r="436" spans="1:31" ht="33.75" customHeight="1">
      <c r="A436" s="27" t="s">
        <v>310</v>
      </c>
      <c r="B436" s="28">
        <v>374</v>
      </c>
      <c r="C436" s="29">
        <v>14</v>
      </c>
      <c r="D436" s="78">
        <v>96.8</v>
      </c>
      <c r="E436" s="78">
        <v>49</v>
      </c>
      <c r="F436" s="78">
        <v>104.4</v>
      </c>
      <c r="G436" s="78">
        <v>190.3</v>
      </c>
      <c r="H436" s="78">
        <v>190.3</v>
      </c>
      <c r="I436" s="78">
        <v>192</v>
      </c>
      <c r="J436" s="78">
        <v>6914.29</v>
      </c>
      <c r="K436" s="78">
        <v>3500</v>
      </c>
      <c r="L436" s="78">
        <v>7457.14</v>
      </c>
      <c r="M436" s="78">
        <v>13592.86</v>
      </c>
      <c r="N436" s="78">
        <v>13592.86</v>
      </c>
      <c r="O436" s="78">
        <v>13714.29</v>
      </c>
      <c r="P436" s="29">
        <v>0</v>
      </c>
      <c r="Q436" s="78">
        <v>0</v>
      </c>
      <c r="R436" s="78">
        <v>0</v>
      </c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</row>
    <row r="437" spans="1:31" ht="36.75" customHeight="1">
      <c r="A437" s="27" t="s">
        <v>311</v>
      </c>
      <c r="B437" s="28">
        <v>375</v>
      </c>
      <c r="C437" s="29">
        <v>101</v>
      </c>
      <c r="D437" s="78">
        <v>523</v>
      </c>
      <c r="E437" s="78">
        <v>314.5</v>
      </c>
      <c r="F437" s="78">
        <v>523</v>
      </c>
      <c r="G437" s="78">
        <v>1191.4000000000001</v>
      </c>
      <c r="H437" s="78">
        <v>1194.9000000000001</v>
      </c>
      <c r="I437" s="78">
        <v>1205.0999999999999</v>
      </c>
      <c r="J437" s="78">
        <v>5178.22</v>
      </c>
      <c r="K437" s="78">
        <v>3113.86</v>
      </c>
      <c r="L437" s="78">
        <v>5178.22</v>
      </c>
      <c r="M437" s="78">
        <v>11796.04</v>
      </c>
      <c r="N437" s="78">
        <v>11830.69</v>
      </c>
      <c r="O437" s="78">
        <v>11931.68</v>
      </c>
      <c r="P437" s="29">
        <v>0</v>
      </c>
      <c r="Q437" s="78">
        <v>0</v>
      </c>
      <c r="R437" s="78">
        <v>0</v>
      </c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</row>
    <row r="438" spans="1:31" ht="22.5" customHeight="1">
      <c r="A438" s="27" t="s">
        <v>312</v>
      </c>
      <c r="B438" s="28">
        <v>376</v>
      </c>
      <c r="C438" s="29">
        <v>2587</v>
      </c>
      <c r="D438" s="78">
        <v>14661.8</v>
      </c>
      <c r="E438" s="78">
        <v>12181.5</v>
      </c>
      <c r="F438" s="78">
        <v>14787.1</v>
      </c>
      <c r="G438" s="78">
        <v>17493.099999999999</v>
      </c>
      <c r="H438" s="78">
        <v>18178.5</v>
      </c>
      <c r="I438" s="78">
        <v>18604.7</v>
      </c>
      <c r="J438" s="78">
        <v>5667.49</v>
      </c>
      <c r="K438" s="78">
        <v>4708.74</v>
      </c>
      <c r="L438" s="78">
        <v>5715.93</v>
      </c>
      <c r="M438" s="78">
        <v>6761.93</v>
      </c>
      <c r="N438" s="78">
        <v>7026.87</v>
      </c>
      <c r="O438" s="78">
        <v>7191.61</v>
      </c>
      <c r="P438" s="29">
        <v>444</v>
      </c>
      <c r="Q438" s="78">
        <v>3412.4</v>
      </c>
      <c r="R438" s="78">
        <v>7685.59</v>
      </c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</row>
    <row r="439" spans="1:31" ht="30.75" customHeight="1">
      <c r="A439" s="50" t="s">
        <v>673</v>
      </c>
      <c r="B439" s="28">
        <v>377</v>
      </c>
      <c r="C439" s="29">
        <v>643</v>
      </c>
      <c r="D439" s="78">
        <v>3706.3</v>
      </c>
      <c r="E439" s="78">
        <v>2979.3</v>
      </c>
      <c r="F439" s="78">
        <v>3753.6</v>
      </c>
      <c r="G439" s="78">
        <v>4367.7</v>
      </c>
      <c r="H439" s="78">
        <v>4524.8</v>
      </c>
      <c r="I439" s="78">
        <v>4652</v>
      </c>
      <c r="J439" s="78">
        <v>5764.07</v>
      </c>
      <c r="K439" s="78">
        <v>4633.4399999999996</v>
      </c>
      <c r="L439" s="78">
        <v>5837.64</v>
      </c>
      <c r="M439" s="78">
        <v>6792.69</v>
      </c>
      <c r="N439" s="78">
        <v>7037.01</v>
      </c>
      <c r="O439" s="78">
        <v>7234.84</v>
      </c>
      <c r="P439" s="29">
        <v>0</v>
      </c>
      <c r="Q439" s="78">
        <v>0</v>
      </c>
      <c r="R439" s="78">
        <v>0</v>
      </c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</row>
    <row r="440" spans="1:31" ht="68.25" customHeight="1">
      <c r="A440" s="27" t="s">
        <v>313</v>
      </c>
      <c r="B440" s="28">
        <v>3771</v>
      </c>
      <c r="C440" s="29">
        <v>3868</v>
      </c>
      <c r="D440" s="78">
        <v>28456.7</v>
      </c>
      <c r="E440" s="78">
        <v>22351.4</v>
      </c>
      <c r="F440" s="78">
        <v>28659.200000000001</v>
      </c>
      <c r="G440" s="78">
        <v>34724.800000000003</v>
      </c>
      <c r="H440" s="78">
        <v>35480.199999999997</v>
      </c>
      <c r="I440" s="78">
        <v>35210</v>
      </c>
      <c r="J440" s="78">
        <v>7356.93</v>
      </c>
      <c r="K440" s="78">
        <v>5778.57</v>
      </c>
      <c r="L440" s="78">
        <v>7409.33</v>
      </c>
      <c r="M440" s="78">
        <v>8977.4599999999991</v>
      </c>
      <c r="N440" s="78">
        <v>9172.75</v>
      </c>
      <c r="O440" s="78">
        <v>9102.9</v>
      </c>
      <c r="P440" s="29">
        <v>551</v>
      </c>
      <c r="Q440" s="78">
        <v>4727.6000000000004</v>
      </c>
      <c r="R440" s="78">
        <v>8580.0400000000009</v>
      </c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</row>
    <row r="441" spans="1:31" ht="22.5" customHeight="1">
      <c r="A441" s="50" t="s">
        <v>667</v>
      </c>
      <c r="B441" s="28">
        <v>3772</v>
      </c>
      <c r="C441" s="29">
        <v>80</v>
      </c>
      <c r="D441" s="78">
        <v>1006.7</v>
      </c>
      <c r="E441" s="78">
        <v>642.79999999999995</v>
      </c>
      <c r="F441" s="78">
        <v>1018.5</v>
      </c>
      <c r="G441" s="78">
        <v>1377.8</v>
      </c>
      <c r="H441" s="78">
        <v>1377.8</v>
      </c>
      <c r="I441" s="78">
        <v>1339</v>
      </c>
      <c r="J441" s="78">
        <v>12583.75</v>
      </c>
      <c r="K441" s="78">
        <v>8035</v>
      </c>
      <c r="L441" s="78">
        <v>12731.25</v>
      </c>
      <c r="M441" s="78">
        <v>17222.5</v>
      </c>
      <c r="N441" s="78">
        <v>17222.5</v>
      </c>
      <c r="O441" s="78">
        <v>16737.5</v>
      </c>
      <c r="P441" s="29">
        <v>2</v>
      </c>
      <c r="Q441" s="78">
        <v>45.3</v>
      </c>
      <c r="R441" s="78">
        <v>22650</v>
      </c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</row>
    <row r="442" spans="1:31" ht="11.25" customHeight="1">
      <c r="A442" s="51" t="s">
        <v>86</v>
      </c>
      <c r="B442" s="28">
        <v>3773</v>
      </c>
      <c r="C442" s="29">
        <v>763</v>
      </c>
      <c r="D442" s="78">
        <v>9519.2999999999993</v>
      </c>
      <c r="E442" s="78">
        <v>7148.2</v>
      </c>
      <c r="F442" s="78">
        <v>9577.7999999999993</v>
      </c>
      <c r="G442" s="78">
        <v>11829</v>
      </c>
      <c r="H442" s="78">
        <v>11868</v>
      </c>
      <c r="I442" s="78">
        <v>11311.3</v>
      </c>
      <c r="J442" s="78">
        <v>12476.15</v>
      </c>
      <c r="K442" s="78">
        <v>9368.5499999999993</v>
      </c>
      <c r="L442" s="78">
        <v>12552.82</v>
      </c>
      <c r="M442" s="78">
        <v>15503.28</v>
      </c>
      <c r="N442" s="78">
        <v>15554.39</v>
      </c>
      <c r="O442" s="78">
        <v>14824.77</v>
      </c>
      <c r="P442" s="29">
        <v>46</v>
      </c>
      <c r="Q442" s="78">
        <v>711.8</v>
      </c>
      <c r="R442" s="78">
        <v>15473.91</v>
      </c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</row>
    <row r="443" spans="1:31" ht="11.25" customHeight="1">
      <c r="A443" s="51" t="s">
        <v>259</v>
      </c>
      <c r="B443" s="28">
        <v>3774</v>
      </c>
      <c r="C443" s="29">
        <v>444</v>
      </c>
      <c r="D443" s="78">
        <v>3889.9</v>
      </c>
      <c r="E443" s="78">
        <v>2995.1</v>
      </c>
      <c r="F443" s="78">
        <v>3896.9</v>
      </c>
      <c r="G443" s="78">
        <v>4647.8999999999996</v>
      </c>
      <c r="H443" s="78">
        <v>4678.8999999999996</v>
      </c>
      <c r="I443" s="78">
        <v>4579</v>
      </c>
      <c r="J443" s="78">
        <v>8761.0400000000009</v>
      </c>
      <c r="K443" s="78">
        <v>6745.72</v>
      </c>
      <c r="L443" s="78">
        <v>8776.7999999999993</v>
      </c>
      <c r="M443" s="78">
        <v>10468.24</v>
      </c>
      <c r="N443" s="78">
        <v>10538.06</v>
      </c>
      <c r="O443" s="78">
        <v>10313.06</v>
      </c>
      <c r="P443" s="29">
        <v>59</v>
      </c>
      <c r="Q443" s="78">
        <v>558.1</v>
      </c>
      <c r="R443" s="78">
        <v>9459.32</v>
      </c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</row>
    <row r="444" spans="1:31" ht="11.25" customHeight="1">
      <c r="A444" s="51" t="s">
        <v>314</v>
      </c>
      <c r="B444" s="28">
        <v>3775</v>
      </c>
      <c r="C444" s="29">
        <v>2581</v>
      </c>
      <c r="D444" s="78">
        <v>14040.8</v>
      </c>
      <c r="E444" s="78">
        <v>11565.3</v>
      </c>
      <c r="F444" s="78">
        <v>14166</v>
      </c>
      <c r="G444" s="78">
        <v>16870.099999999999</v>
      </c>
      <c r="H444" s="78">
        <v>17555.5</v>
      </c>
      <c r="I444" s="78">
        <v>17980.7</v>
      </c>
      <c r="J444" s="78">
        <v>5440.06</v>
      </c>
      <c r="K444" s="78">
        <v>4480.9399999999996</v>
      </c>
      <c r="L444" s="78">
        <v>5488.57</v>
      </c>
      <c r="M444" s="78">
        <v>6536.27</v>
      </c>
      <c r="N444" s="78">
        <v>6801.82</v>
      </c>
      <c r="O444" s="78">
        <v>6966.56</v>
      </c>
      <c r="P444" s="29">
        <v>444</v>
      </c>
      <c r="Q444" s="78">
        <v>3412.4</v>
      </c>
      <c r="R444" s="78">
        <v>7685.59</v>
      </c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</row>
    <row r="445" spans="1:31" s="37" customFormat="1" ht="101.25" customHeight="1">
      <c r="A445" s="48" t="s">
        <v>315</v>
      </c>
      <c r="B445" s="57">
        <v>3776</v>
      </c>
      <c r="C445" s="29">
        <v>2349</v>
      </c>
      <c r="D445" s="78">
        <v>11441.7</v>
      </c>
      <c r="E445" s="78">
        <v>8124.2</v>
      </c>
      <c r="F445" s="78">
        <v>11571.7</v>
      </c>
      <c r="G445" s="78">
        <v>18077.7</v>
      </c>
      <c r="H445" s="78">
        <v>18079.400000000001</v>
      </c>
      <c r="I445" s="78">
        <v>18424.599999999999</v>
      </c>
      <c r="J445" s="78">
        <v>4870.92</v>
      </c>
      <c r="K445" s="78">
        <v>3458.58</v>
      </c>
      <c r="L445" s="78">
        <v>4926.22</v>
      </c>
      <c r="M445" s="78">
        <v>7695.91</v>
      </c>
      <c r="N445" s="78">
        <v>7696.64</v>
      </c>
      <c r="O445" s="78">
        <v>7843.64</v>
      </c>
      <c r="P445" s="29">
        <v>198</v>
      </c>
      <c r="Q445" s="78">
        <v>1352.8</v>
      </c>
      <c r="R445" s="78">
        <v>6832.32</v>
      </c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</row>
    <row r="446" spans="1:31" s="37" customFormat="1" ht="22.5" customHeight="1">
      <c r="A446" s="58" t="s">
        <v>674</v>
      </c>
      <c r="B446" s="39">
        <v>3777</v>
      </c>
      <c r="C446" s="29">
        <v>73</v>
      </c>
      <c r="D446" s="78">
        <v>649.9</v>
      </c>
      <c r="E446" s="78">
        <v>389.2</v>
      </c>
      <c r="F446" s="78">
        <v>659.4</v>
      </c>
      <c r="G446" s="78">
        <v>1127.5999999999999</v>
      </c>
      <c r="H446" s="78">
        <v>1127.5999999999999</v>
      </c>
      <c r="I446" s="78">
        <v>1132.0999999999999</v>
      </c>
      <c r="J446" s="78">
        <v>8902.74</v>
      </c>
      <c r="K446" s="78">
        <v>5331.51</v>
      </c>
      <c r="L446" s="78">
        <v>9032.8799999999992</v>
      </c>
      <c r="M446" s="78">
        <v>15446.58</v>
      </c>
      <c r="N446" s="78">
        <v>15446.58</v>
      </c>
      <c r="O446" s="78">
        <v>15508.22</v>
      </c>
      <c r="P446" s="29">
        <v>0</v>
      </c>
      <c r="Q446" s="78">
        <v>0</v>
      </c>
      <c r="R446" s="78">
        <v>0</v>
      </c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</row>
    <row r="447" spans="1:31" s="37" customFormat="1" ht="11.25" customHeight="1">
      <c r="A447" s="59" t="s">
        <v>135</v>
      </c>
      <c r="B447" s="39">
        <v>3778</v>
      </c>
      <c r="C447" s="29">
        <v>517</v>
      </c>
      <c r="D447" s="78">
        <v>3963.8</v>
      </c>
      <c r="E447" s="78">
        <v>2844.1</v>
      </c>
      <c r="F447" s="78">
        <v>4015.8</v>
      </c>
      <c r="G447" s="78">
        <v>6434.1</v>
      </c>
      <c r="H447" s="78">
        <v>6434.1</v>
      </c>
      <c r="I447" s="78">
        <v>6461.4</v>
      </c>
      <c r="J447" s="78">
        <v>7666.92</v>
      </c>
      <c r="K447" s="78">
        <v>5501.16</v>
      </c>
      <c r="L447" s="78">
        <v>7767.5</v>
      </c>
      <c r="M447" s="78">
        <v>12445.07</v>
      </c>
      <c r="N447" s="78">
        <v>12445.07</v>
      </c>
      <c r="O447" s="78">
        <v>12497.87</v>
      </c>
      <c r="P447" s="29">
        <v>21</v>
      </c>
      <c r="Q447" s="78">
        <v>260.3</v>
      </c>
      <c r="R447" s="78">
        <v>12395.24</v>
      </c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</row>
    <row r="448" spans="1:31" s="37" customFormat="1" ht="11.25" customHeight="1">
      <c r="A448" s="59" t="s">
        <v>87</v>
      </c>
      <c r="B448" s="39">
        <v>3779</v>
      </c>
      <c r="C448" s="29">
        <v>324</v>
      </c>
      <c r="D448" s="78">
        <v>1916.8</v>
      </c>
      <c r="E448" s="78">
        <v>1413.2</v>
      </c>
      <c r="F448" s="78">
        <v>1923.8</v>
      </c>
      <c r="G448" s="78">
        <v>2749.4</v>
      </c>
      <c r="H448" s="78">
        <v>2749.4</v>
      </c>
      <c r="I448" s="78">
        <v>2780.3</v>
      </c>
      <c r="J448" s="78">
        <v>5916.05</v>
      </c>
      <c r="K448" s="78">
        <v>4361.7299999999996</v>
      </c>
      <c r="L448" s="78">
        <v>5937.65</v>
      </c>
      <c r="M448" s="78">
        <v>8485.7999999999993</v>
      </c>
      <c r="N448" s="78">
        <v>8485.7999999999993</v>
      </c>
      <c r="O448" s="78">
        <v>8581.17</v>
      </c>
      <c r="P448" s="29">
        <v>39</v>
      </c>
      <c r="Q448" s="78">
        <v>331.5</v>
      </c>
      <c r="R448" s="78">
        <v>8500</v>
      </c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</row>
    <row r="449" spans="1:31" s="37" customFormat="1" ht="11.25" customHeight="1">
      <c r="A449" s="59" t="s">
        <v>316</v>
      </c>
      <c r="B449" s="39">
        <v>37710</v>
      </c>
      <c r="C449" s="29">
        <v>1435</v>
      </c>
      <c r="D449" s="78">
        <v>4911.2</v>
      </c>
      <c r="E449" s="78">
        <v>3477.7</v>
      </c>
      <c r="F449" s="78">
        <v>4972.7</v>
      </c>
      <c r="G449" s="78">
        <v>7766.6</v>
      </c>
      <c r="H449" s="78">
        <v>7768.3</v>
      </c>
      <c r="I449" s="78">
        <v>8050.8</v>
      </c>
      <c r="J449" s="78">
        <v>3422.44</v>
      </c>
      <c r="K449" s="78">
        <v>2423.48</v>
      </c>
      <c r="L449" s="78">
        <v>3465.3</v>
      </c>
      <c r="M449" s="78">
        <v>5412.26</v>
      </c>
      <c r="N449" s="78">
        <v>5413.45</v>
      </c>
      <c r="O449" s="78">
        <v>5610.31</v>
      </c>
      <c r="P449" s="29">
        <v>138</v>
      </c>
      <c r="Q449" s="78">
        <v>761</v>
      </c>
      <c r="R449" s="78">
        <v>5514.49</v>
      </c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</row>
    <row r="450" spans="1:31" s="37" customFormat="1" ht="11.25" customHeight="1">
      <c r="A450" s="38" t="s">
        <v>317</v>
      </c>
      <c r="B450" s="39">
        <v>378</v>
      </c>
      <c r="C450" s="29">
        <v>3368</v>
      </c>
      <c r="D450" s="78">
        <v>17051.900000000001</v>
      </c>
      <c r="E450" s="78">
        <v>11792.8</v>
      </c>
      <c r="F450" s="78">
        <v>17345.8</v>
      </c>
      <c r="G450" s="78">
        <v>17346.099999999999</v>
      </c>
      <c r="H450" s="78">
        <v>17514.599999999999</v>
      </c>
      <c r="I450" s="78">
        <v>19280</v>
      </c>
      <c r="J450" s="78">
        <v>5062.95</v>
      </c>
      <c r="K450" s="78">
        <v>3501.45</v>
      </c>
      <c r="L450" s="78">
        <v>5150.24</v>
      </c>
      <c r="M450" s="78">
        <v>5150.24</v>
      </c>
      <c r="N450" s="78">
        <v>5200.2700000000004</v>
      </c>
      <c r="O450" s="78">
        <v>5724.47</v>
      </c>
      <c r="P450" s="29">
        <v>0</v>
      </c>
      <c r="Q450" s="78">
        <v>0</v>
      </c>
      <c r="R450" s="78">
        <v>0</v>
      </c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</row>
    <row r="451" spans="1:31" ht="13.5" customHeight="1">
      <c r="A451" s="38" t="s">
        <v>318</v>
      </c>
      <c r="B451" s="39">
        <v>379</v>
      </c>
      <c r="C451" s="29">
        <v>176</v>
      </c>
      <c r="D451" s="78">
        <v>921.1</v>
      </c>
      <c r="E451" s="78">
        <v>650.29999999999995</v>
      </c>
      <c r="F451" s="78">
        <v>941.8</v>
      </c>
      <c r="G451" s="78">
        <v>950.2</v>
      </c>
      <c r="H451" s="78">
        <v>971.6</v>
      </c>
      <c r="I451" s="78">
        <v>1059.3</v>
      </c>
      <c r="J451" s="78">
        <v>5233.5200000000004</v>
      </c>
      <c r="K451" s="78">
        <v>3694.89</v>
      </c>
      <c r="L451" s="78">
        <v>5351.14</v>
      </c>
      <c r="M451" s="78">
        <v>5398.86</v>
      </c>
      <c r="N451" s="78">
        <v>5520.45</v>
      </c>
      <c r="O451" s="78">
        <v>6018.75</v>
      </c>
      <c r="P451" s="29">
        <v>3</v>
      </c>
      <c r="Q451" s="78">
        <v>23.2</v>
      </c>
      <c r="R451" s="78">
        <v>7733.33</v>
      </c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</row>
    <row r="452" spans="1:31" ht="13.5" customHeight="1">
      <c r="A452" s="38" t="s">
        <v>319</v>
      </c>
      <c r="B452" s="39">
        <v>380</v>
      </c>
      <c r="C452" s="29">
        <v>1184</v>
      </c>
      <c r="D452" s="78">
        <v>6552.4</v>
      </c>
      <c r="E452" s="78">
        <v>4716.5</v>
      </c>
      <c r="F452" s="78">
        <v>6693</v>
      </c>
      <c r="G452" s="78">
        <v>6715.9</v>
      </c>
      <c r="H452" s="78">
        <v>6825.2</v>
      </c>
      <c r="I452" s="78">
        <v>7304.5</v>
      </c>
      <c r="J452" s="78">
        <v>5534.12</v>
      </c>
      <c r="K452" s="78">
        <v>3983.53</v>
      </c>
      <c r="L452" s="78">
        <v>5652.87</v>
      </c>
      <c r="M452" s="78">
        <v>5672.21</v>
      </c>
      <c r="N452" s="78">
        <v>5764.53</v>
      </c>
      <c r="O452" s="78">
        <v>6169.34</v>
      </c>
      <c r="P452" s="29">
        <v>1</v>
      </c>
      <c r="Q452" s="78">
        <v>3</v>
      </c>
      <c r="R452" s="78">
        <v>3000</v>
      </c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</row>
    <row r="453" spans="1:31" ht="21" customHeight="1">
      <c r="A453" s="38" t="s">
        <v>320</v>
      </c>
      <c r="B453" s="39">
        <v>381</v>
      </c>
      <c r="C453" s="29">
        <v>0</v>
      </c>
      <c r="D453" s="78">
        <v>0</v>
      </c>
      <c r="E453" s="78">
        <v>0</v>
      </c>
      <c r="F453" s="78">
        <v>0</v>
      </c>
      <c r="G453" s="78">
        <v>0</v>
      </c>
      <c r="H453" s="78">
        <v>0</v>
      </c>
      <c r="I453" s="78">
        <v>0</v>
      </c>
      <c r="J453" s="78">
        <v>0</v>
      </c>
      <c r="K453" s="78">
        <v>0</v>
      </c>
      <c r="L453" s="78">
        <v>0</v>
      </c>
      <c r="M453" s="78">
        <v>0</v>
      </c>
      <c r="N453" s="78">
        <v>0</v>
      </c>
      <c r="O453" s="78">
        <v>0</v>
      </c>
      <c r="P453" s="29">
        <v>0</v>
      </c>
      <c r="Q453" s="78">
        <v>0</v>
      </c>
      <c r="R453" s="78">
        <v>0</v>
      </c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</row>
    <row r="454" spans="1:31" ht="55.5" customHeight="1">
      <c r="A454" s="38" t="s">
        <v>321</v>
      </c>
      <c r="B454" s="39">
        <v>3811</v>
      </c>
      <c r="C454" s="29">
        <v>0</v>
      </c>
      <c r="D454" s="78">
        <v>0</v>
      </c>
      <c r="E454" s="78">
        <v>0</v>
      </c>
      <c r="F454" s="78">
        <v>0</v>
      </c>
      <c r="G454" s="78">
        <v>0</v>
      </c>
      <c r="H454" s="78">
        <v>0</v>
      </c>
      <c r="I454" s="78">
        <v>0</v>
      </c>
      <c r="J454" s="78">
        <v>0</v>
      </c>
      <c r="K454" s="78">
        <v>0</v>
      </c>
      <c r="L454" s="78">
        <v>0</v>
      </c>
      <c r="M454" s="78">
        <v>0</v>
      </c>
      <c r="N454" s="78">
        <v>0</v>
      </c>
      <c r="O454" s="78">
        <v>0</v>
      </c>
      <c r="P454" s="29">
        <v>0</v>
      </c>
      <c r="Q454" s="78">
        <v>0</v>
      </c>
      <c r="R454" s="78">
        <v>0</v>
      </c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</row>
    <row r="455" spans="1:31" ht="12.75" customHeight="1">
      <c r="A455" s="27" t="s">
        <v>322</v>
      </c>
      <c r="B455" s="28">
        <v>382</v>
      </c>
      <c r="C455" s="29">
        <v>48</v>
      </c>
      <c r="D455" s="78">
        <v>473.8</v>
      </c>
      <c r="E455" s="78">
        <v>313.3</v>
      </c>
      <c r="F455" s="78">
        <v>476.5</v>
      </c>
      <c r="G455" s="78">
        <v>698.1</v>
      </c>
      <c r="H455" s="78">
        <v>698.1</v>
      </c>
      <c r="I455" s="78">
        <v>652.9</v>
      </c>
      <c r="J455" s="78">
        <v>9870.83</v>
      </c>
      <c r="K455" s="78">
        <v>6527.08</v>
      </c>
      <c r="L455" s="78">
        <v>9927.08</v>
      </c>
      <c r="M455" s="78">
        <v>14543.75</v>
      </c>
      <c r="N455" s="78">
        <v>14543.75</v>
      </c>
      <c r="O455" s="78">
        <v>13602.08</v>
      </c>
      <c r="P455" s="29">
        <v>1</v>
      </c>
      <c r="Q455" s="78">
        <v>8.5</v>
      </c>
      <c r="R455" s="78">
        <v>8500</v>
      </c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</row>
    <row r="456" spans="1:31" ht="21.75" customHeight="1">
      <c r="A456" s="27" t="s">
        <v>323</v>
      </c>
      <c r="B456" s="28">
        <v>383</v>
      </c>
      <c r="C456" s="29">
        <v>278</v>
      </c>
      <c r="D456" s="78">
        <v>1422</v>
      </c>
      <c r="E456" s="78">
        <v>1000.6</v>
      </c>
      <c r="F456" s="78">
        <v>1445.6</v>
      </c>
      <c r="G456" s="78">
        <v>1900.9</v>
      </c>
      <c r="H456" s="78">
        <v>1909.1</v>
      </c>
      <c r="I456" s="78">
        <v>1995.6</v>
      </c>
      <c r="J456" s="78">
        <v>5115.1099999999997</v>
      </c>
      <c r="K456" s="78">
        <v>3599.28</v>
      </c>
      <c r="L456" s="78">
        <v>5200</v>
      </c>
      <c r="M456" s="78">
        <v>6837.77</v>
      </c>
      <c r="N456" s="78">
        <v>6867.27</v>
      </c>
      <c r="O456" s="78">
        <v>7178.42</v>
      </c>
      <c r="P456" s="29">
        <v>29</v>
      </c>
      <c r="Q456" s="78">
        <v>194</v>
      </c>
      <c r="R456" s="78">
        <v>6689.66</v>
      </c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</row>
    <row r="457" spans="1:31" ht="22.5" customHeight="1">
      <c r="A457" s="27" t="s">
        <v>324</v>
      </c>
      <c r="B457" s="28">
        <v>384</v>
      </c>
      <c r="C457" s="29">
        <v>2730</v>
      </c>
      <c r="D457" s="78">
        <v>12692.9</v>
      </c>
      <c r="E457" s="78">
        <v>8185.7</v>
      </c>
      <c r="F457" s="78">
        <v>12922</v>
      </c>
      <c r="G457" s="78">
        <v>12922</v>
      </c>
      <c r="H457" s="78">
        <v>13034.4</v>
      </c>
      <c r="I457" s="78">
        <v>14537.3</v>
      </c>
      <c r="J457" s="78">
        <v>4649.41</v>
      </c>
      <c r="K457" s="78">
        <v>2998.42</v>
      </c>
      <c r="L457" s="78">
        <v>4733.33</v>
      </c>
      <c r="M457" s="78">
        <v>4733.33</v>
      </c>
      <c r="N457" s="78">
        <v>4774.51</v>
      </c>
      <c r="O457" s="78">
        <v>5325.02</v>
      </c>
      <c r="P457" s="29">
        <v>0</v>
      </c>
      <c r="Q457" s="78">
        <v>0</v>
      </c>
      <c r="R457" s="78">
        <v>0</v>
      </c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</row>
    <row r="458" spans="1:31" s="37" customFormat="1" ht="33.75" customHeight="1">
      <c r="A458" s="38" t="s">
        <v>325</v>
      </c>
      <c r="B458" s="39">
        <v>385</v>
      </c>
      <c r="C458" s="29">
        <v>4</v>
      </c>
      <c r="D458" s="78">
        <v>21.2</v>
      </c>
      <c r="E458" s="78">
        <v>15.4</v>
      </c>
      <c r="F458" s="78">
        <v>21.2</v>
      </c>
      <c r="G458" s="78">
        <v>21.2</v>
      </c>
      <c r="H458" s="78">
        <v>21.2</v>
      </c>
      <c r="I458" s="78">
        <v>23.5</v>
      </c>
      <c r="J458" s="78">
        <v>5300</v>
      </c>
      <c r="K458" s="78">
        <v>3850</v>
      </c>
      <c r="L458" s="78">
        <v>5300</v>
      </c>
      <c r="M458" s="78">
        <v>5300</v>
      </c>
      <c r="N458" s="78">
        <v>5300</v>
      </c>
      <c r="O458" s="78">
        <v>5875</v>
      </c>
      <c r="P458" s="29">
        <v>0</v>
      </c>
      <c r="Q458" s="78">
        <v>0</v>
      </c>
      <c r="R458" s="78">
        <v>0</v>
      </c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</row>
    <row r="459" spans="1:31" s="37" customFormat="1" ht="45.75" customHeight="1">
      <c r="A459" s="38" t="s">
        <v>326</v>
      </c>
      <c r="B459" s="39">
        <v>386</v>
      </c>
      <c r="C459" s="29">
        <v>775</v>
      </c>
      <c r="D459" s="78">
        <v>4449.7</v>
      </c>
      <c r="E459" s="78">
        <v>3177.9</v>
      </c>
      <c r="F459" s="78">
        <v>4559.6000000000004</v>
      </c>
      <c r="G459" s="78">
        <v>4580.8</v>
      </c>
      <c r="H459" s="78">
        <v>4618.8</v>
      </c>
      <c r="I459" s="78">
        <v>4916.3999999999996</v>
      </c>
      <c r="J459" s="78">
        <v>5741.55</v>
      </c>
      <c r="K459" s="78">
        <v>4100.5200000000004</v>
      </c>
      <c r="L459" s="78">
        <v>5883.35</v>
      </c>
      <c r="M459" s="78">
        <v>5910.71</v>
      </c>
      <c r="N459" s="78">
        <v>5959.74</v>
      </c>
      <c r="O459" s="78">
        <v>6343.74</v>
      </c>
      <c r="P459" s="29">
        <v>4</v>
      </c>
      <c r="Q459" s="78">
        <v>26.2</v>
      </c>
      <c r="R459" s="78">
        <v>6550</v>
      </c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</row>
    <row r="460" spans="1:31" s="37" customFormat="1" ht="43.5" customHeight="1">
      <c r="A460" s="38" t="s">
        <v>327</v>
      </c>
      <c r="B460" s="39">
        <v>387</v>
      </c>
      <c r="C460" s="29">
        <v>585</v>
      </c>
      <c r="D460" s="78">
        <v>3023.7</v>
      </c>
      <c r="E460" s="78">
        <v>2188.8000000000002</v>
      </c>
      <c r="F460" s="78">
        <v>3075.1</v>
      </c>
      <c r="G460" s="78">
        <v>3085.3</v>
      </c>
      <c r="H460" s="78">
        <v>3178</v>
      </c>
      <c r="I460" s="78">
        <v>3447.5</v>
      </c>
      <c r="J460" s="78">
        <v>5168.72</v>
      </c>
      <c r="K460" s="78">
        <v>3741.54</v>
      </c>
      <c r="L460" s="78">
        <v>5256.58</v>
      </c>
      <c r="M460" s="78">
        <v>5274.02</v>
      </c>
      <c r="N460" s="78">
        <v>5432.48</v>
      </c>
      <c r="O460" s="78">
        <v>5893.16</v>
      </c>
      <c r="P460" s="29">
        <v>0</v>
      </c>
      <c r="Q460" s="78">
        <v>0</v>
      </c>
      <c r="R460" s="78">
        <v>0</v>
      </c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</row>
    <row r="461" spans="1:31" ht="24.75" customHeight="1">
      <c r="A461" s="131" t="s">
        <v>328</v>
      </c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Q461" s="70"/>
      <c r="R461" s="70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</row>
    <row r="462" spans="1:31" ht="11.25" customHeight="1">
      <c r="A462" s="27" t="s">
        <v>329</v>
      </c>
      <c r="B462" s="28">
        <v>388</v>
      </c>
      <c r="C462" s="29">
        <v>0</v>
      </c>
      <c r="D462" s="78">
        <v>0</v>
      </c>
      <c r="E462" s="78">
        <v>0</v>
      </c>
      <c r="F462" s="78">
        <v>0</v>
      </c>
      <c r="G462" s="78">
        <v>0</v>
      </c>
      <c r="H462" s="78">
        <v>0</v>
      </c>
      <c r="I462" s="78">
        <v>0</v>
      </c>
      <c r="J462" s="78">
        <v>0</v>
      </c>
      <c r="K462" s="78">
        <v>0</v>
      </c>
      <c r="L462" s="78">
        <v>0</v>
      </c>
      <c r="M462" s="78">
        <v>0</v>
      </c>
      <c r="N462" s="78">
        <v>0</v>
      </c>
      <c r="O462" s="78">
        <v>0</v>
      </c>
      <c r="P462" s="29">
        <v>0</v>
      </c>
      <c r="Q462" s="78">
        <v>0</v>
      </c>
      <c r="R462" s="78">
        <v>0</v>
      </c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</row>
    <row r="463" spans="1:31" ht="16.5" customHeight="1">
      <c r="A463" s="131" t="s">
        <v>330</v>
      </c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Q463" s="70"/>
      <c r="R463" s="70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</row>
    <row r="464" spans="1:31" ht="11.25" customHeight="1">
      <c r="A464" s="27" t="s">
        <v>329</v>
      </c>
      <c r="B464" s="28">
        <v>389</v>
      </c>
      <c r="C464" s="29">
        <v>1519</v>
      </c>
      <c r="D464" s="78">
        <v>8322.6</v>
      </c>
      <c r="E464" s="78">
        <v>6846.8</v>
      </c>
      <c r="F464" s="78">
        <v>8521.5</v>
      </c>
      <c r="G464" s="78">
        <v>8540.9</v>
      </c>
      <c r="H464" s="78">
        <v>9634.6</v>
      </c>
      <c r="I464" s="78">
        <v>9809.6</v>
      </c>
      <c r="J464" s="78">
        <v>5479</v>
      </c>
      <c r="K464" s="78">
        <v>4507.4399999999996</v>
      </c>
      <c r="L464" s="78">
        <v>5609.94</v>
      </c>
      <c r="M464" s="78">
        <v>5622.71</v>
      </c>
      <c r="N464" s="78">
        <v>6342.73</v>
      </c>
      <c r="O464" s="78">
        <v>6457.93</v>
      </c>
      <c r="P464" s="29">
        <v>31</v>
      </c>
      <c r="Q464" s="78">
        <v>250.1</v>
      </c>
      <c r="R464" s="78">
        <v>8067.74</v>
      </c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</row>
    <row r="465" spans="1:31" ht="26.45" customHeight="1">
      <c r="A465" s="131" t="s">
        <v>331</v>
      </c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Q465" s="70"/>
      <c r="R465" s="70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</row>
    <row r="466" spans="1:31" ht="11.25" customHeight="1">
      <c r="A466" s="27" t="s">
        <v>329</v>
      </c>
      <c r="B466" s="28">
        <v>390</v>
      </c>
      <c r="C466" s="29">
        <v>5480</v>
      </c>
      <c r="D466" s="78">
        <v>21808.3</v>
      </c>
      <c r="E466" s="78">
        <v>16349</v>
      </c>
      <c r="F466" s="78">
        <v>23321.1</v>
      </c>
      <c r="G466" s="78">
        <v>23335.200000000001</v>
      </c>
      <c r="H466" s="78">
        <v>23455.7</v>
      </c>
      <c r="I466" s="78">
        <v>25400.2</v>
      </c>
      <c r="J466" s="78">
        <v>3979.62</v>
      </c>
      <c r="K466" s="78">
        <v>2983.39</v>
      </c>
      <c r="L466" s="78">
        <v>4255.68</v>
      </c>
      <c r="M466" s="78">
        <v>4258.25</v>
      </c>
      <c r="N466" s="78">
        <v>4280.24</v>
      </c>
      <c r="O466" s="78">
        <v>4635.07</v>
      </c>
      <c r="P466" s="29">
        <v>2</v>
      </c>
      <c r="Q466" s="78">
        <v>13</v>
      </c>
      <c r="R466" s="78">
        <v>6500</v>
      </c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</row>
    <row r="467" spans="1:31" ht="37.5" customHeight="1">
      <c r="A467" s="27" t="s">
        <v>332</v>
      </c>
      <c r="B467" s="28">
        <v>3901</v>
      </c>
      <c r="C467" s="29">
        <v>0</v>
      </c>
      <c r="D467" s="78">
        <v>0</v>
      </c>
      <c r="E467" s="78">
        <v>0</v>
      </c>
      <c r="F467" s="78">
        <v>0</v>
      </c>
      <c r="G467" s="78">
        <v>0</v>
      </c>
      <c r="H467" s="78">
        <v>0</v>
      </c>
      <c r="I467" s="78">
        <v>0</v>
      </c>
      <c r="J467" s="78">
        <v>0</v>
      </c>
      <c r="K467" s="78">
        <v>0</v>
      </c>
      <c r="L467" s="78">
        <v>0</v>
      </c>
      <c r="M467" s="78">
        <v>0</v>
      </c>
      <c r="N467" s="78">
        <v>0</v>
      </c>
      <c r="O467" s="78">
        <v>0</v>
      </c>
      <c r="P467" s="29">
        <v>0</v>
      </c>
      <c r="Q467" s="78">
        <v>0</v>
      </c>
      <c r="R467" s="78">
        <v>0</v>
      </c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</row>
    <row r="468" spans="1:31" ht="17.25" customHeight="1">
      <c r="A468" s="27" t="s">
        <v>333</v>
      </c>
      <c r="B468" s="28">
        <v>391</v>
      </c>
      <c r="C468" s="29">
        <v>0</v>
      </c>
      <c r="D468" s="78">
        <v>0</v>
      </c>
      <c r="E468" s="78">
        <v>0</v>
      </c>
      <c r="F468" s="78">
        <v>0</v>
      </c>
      <c r="G468" s="78">
        <v>0</v>
      </c>
      <c r="H468" s="78">
        <v>0</v>
      </c>
      <c r="I468" s="78">
        <v>0</v>
      </c>
      <c r="J468" s="78">
        <v>0</v>
      </c>
      <c r="K468" s="78">
        <v>0</v>
      </c>
      <c r="L468" s="78">
        <v>0</v>
      </c>
      <c r="M468" s="78">
        <v>0</v>
      </c>
      <c r="N468" s="78">
        <v>0</v>
      </c>
      <c r="O468" s="78">
        <v>0</v>
      </c>
      <c r="P468" s="29">
        <v>0</v>
      </c>
      <c r="Q468" s="78">
        <v>0</v>
      </c>
      <c r="R468" s="78">
        <v>0</v>
      </c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</row>
    <row r="469" spans="1:31" ht="36.6" customHeight="1">
      <c r="A469" s="131" t="s">
        <v>334</v>
      </c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Q469" s="70"/>
      <c r="R469" s="70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</row>
    <row r="470" spans="1:31" ht="11.25" customHeight="1">
      <c r="A470" s="27" t="s">
        <v>329</v>
      </c>
      <c r="B470" s="28">
        <v>396</v>
      </c>
      <c r="C470" s="29">
        <v>0</v>
      </c>
      <c r="D470" s="78">
        <v>0</v>
      </c>
      <c r="E470" s="78">
        <v>0</v>
      </c>
      <c r="F470" s="78">
        <v>0</v>
      </c>
      <c r="G470" s="78">
        <v>0</v>
      </c>
      <c r="H470" s="78">
        <v>0</v>
      </c>
      <c r="I470" s="78">
        <v>0</v>
      </c>
      <c r="J470" s="78">
        <v>0</v>
      </c>
      <c r="K470" s="78">
        <v>0</v>
      </c>
      <c r="L470" s="78">
        <v>0</v>
      </c>
      <c r="M470" s="78">
        <v>0</v>
      </c>
      <c r="N470" s="78">
        <v>0</v>
      </c>
      <c r="O470" s="78">
        <v>0</v>
      </c>
      <c r="P470" s="29">
        <v>0</v>
      </c>
      <c r="Q470" s="78">
        <v>0</v>
      </c>
      <c r="R470" s="78">
        <v>0</v>
      </c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</row>
    <row r="471" spans="1:31" ht="24" customHeight="1">
      <c r="A471" s="131" t="s">
        <v>335</v>
      </c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Q471" s="70"/>
      <c r="R471" s="70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</row>
    <row r="472" spans="1:31" ht="11.25" customHeight="1">
      <c r="A472" s="27" t="s">
        <v>329</v>
      </c>
      <c r="B472" s="28">
        <v>397</v>
      </c>
      <c r="C472" s="29">
        <v>744</v>
      </c>
      <c r="D472" s="78">
        <v>3467.6</v>
      </c>
      <c r="E472" s="78">
        <v>2785.1</v>
      </c>
      <c r="F472" s="78">
        <v>3475</v>
      </c>
      <c r="G472" s="78">
        <v>3475</v>
      </c>
      <c r="H472" s="78">
        <v>3475</v>
      </c>
      <c r="I472" s="78">
        <v>3582.9</v>
      </c>
      <c r="J472" s="78">
        <v>4660.75</v>
      </c>
      <c r="K472" s="78">
        <v>3743.41</v>
      </c>
      <c r="L472" s="78">
        <v>4670.7</v>
      </c>
      <c r="M472" s="78">
        <v>4670.7</v>
      </c>
      <c r="N472" s="78">
        <v>4670.7</v>
      </c>
      <c r="O472" s="78">
        <v>4815.7299999999996</v>
      </c>
      <c r="P472" s="29">
        <v>0</v>
      </c>
      <c r="Q472" s="78">
        <v>0</v>
      </c>
      <c r="R472" s="78">
        <v>0</v>
      </c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</row>
    <row r="473" spans="1:31" ht="33.75" customHeight="1">
      <c r="A473" s="55" t="s">
        <v>675</v>
      </c>
      <c r="B473" s="28">
        <v>398</v>
      </c>
      <c r="C473" s="29">
        <v>3</v>
      </c>
      <c r="D473" s="78">
        <v>30</v>
      </c>
      <c r="E473" s="78">
        <v>25</v>
      </c>
      <c r="F473" s="78">
        <v>30</v>
      </c>
      <c r="G473" s="78">
        <v>30</v>
      </c>
      <c r="H473" s="78">
        <v>30</v>
      </c>
      <c r="I473" s="78">
        <v>59.1</v>
      </c>
      <c r="J473" s="78">
        <v>10000</v>
      </c>
      <c r="K473" s="78">
        <v>8333.33</v>
      </c>
      <c r="L473" s="78">
        <v>10000</v>
      </c>
      <c r="M473" s="78">
        <v>10000</v>
      </c>
      <c r="N473" s="78">
        <v>10000</v>
      </c>
      <c r="O473" s="78">
        <v>19700</v>
      </c>
      <c r="P473" s="29">
        <v>0</v>
      </c>
      <c r="Q473" s="78">
        <v>0</v>
      </c>
      <c r="R473" s="78">
        <v>0</v>
      </c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</row>
    <row r="474" spans="1:31" ht="56.25" customHeight="1">
      <c r="A474" s="38" t="s">
        <v>336</v>
      </c>
      <c r="B474" s="28">
        <v>3981</v>
      </c>
      <c r="C474" s="29">
        <v>3</v>
      </c>
      <c r="D474" s="78">
        <v>30</v>
      </c>
      <c r="E474" s="78">
        <v>25</v>
      </c>
      <c r="F474" s="78">
        <v>30</v>
      </c>
      <c r="G474" s="78">
        <v>30</v>
      </c>
      <c r="H474" s="78">
        <v>30</v>
      </c>
      <c r="I474" s="78">
        <v>59.1</v>
      </c>
      <c r="J474" s="78">
        <v>10000</v>
      </c>
      <c r="K474" s="78">
        <v>8333.33</v>
      </c>
      <c r="L474" s="78">
        <v>10000</v>
      </c>
      <c r="M474" s="78">
        <v>10000</v>
      </c>
      <c r="N474" s="78">
        <v>10000</v>
      </c>
      <c r="O474" s="78">
        <v>19700</v>
      </c>
      <c r="P474" s="29">
        <v>0</v>
      </c>
      <c r="Q474" s="78">
        <v>0</v>
      </c>
      <c r="R474" s="78">
        <v>0</v>
      </c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</row>
    <row r="475" spans="1:31" ht="22.5" customHeight="1">
      <c r="A475" s="131" t="s">
        <v>337</v>
      </c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Q475" s="70"/>
      <c r="R475" s="70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</row>
    <row r="476" spans="1:31" ht="11.25" customHeight="1">
      <c r="A476" s="27" t="s">
        <v>329</v>
      </c>
      <c r="B476" s="28">
        <v>402</v>
      </c>
      <c r="C476" s="29">
        <v>342</v>
      </c>
      <c r="D476" s="78">
        <v>1866</v>
      </c>
      <c r="E476" s="78">
        <v>1455.1</v>
      </c>
      <c r="F476" s="78">
        <v>1882.9</v>
      </c>
      <c r="G476" s="78">
        <v>1883.4</v>
      </c>
      <c r="H476" s="78">
        <v>1927.7</v>
      </c>
      <c r="I476" s="78">
        <v>2082.5</v>
      </c>
      <c r="J476" s="78">
        <v>5456.14</v>
      </c>
      <c r="K476" s="78">
        <v>4254.68</v>
      </c>
      <c r="L476" s="78">
        <v>5505.56</v>
      </c>
      <c r="M476" s="78">
        <v>5507.02</v>
      </c>
      <c r="N476" s="78">
        <v>5636.55</v>
      </c>
      <c r="O476" s="78">
        <v>6089.18</v>
      </c>
      <c r="P476" s="29">
        <v>0</v>
      </c>
      <c r="Q476" s="78">
        <v>0</v>
      </c>
      <c r="R476" s="78">
        <v>0</v>
      </c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</row>
    <row r="477" spans="1:31" ht="22.5" customHeight="1">
      <c r="A477" s="55" t="s">
        <v>676</v>
      </c>
      <c r="B477" s="28">
        <v>403</v>
      </c>
      <c r="C477" s="29">
        <v>37</v>
      </c>
      <c r="D477" s="78">
        <v>224.6</v>
      </c>
      <c r="E477" s="78">
        <v>161.69999999999999</v>
      </c>
      <c r="F477" s="78">
        <v>226.2</v>
      </c>
      <c r="G477" s="78">
        <v>226.2</v>
      </c>
      <c r="H477" s="78">
        <v>227.4</v>
      </c>
      <c r="I477" s="78">
        <v>245.3</v>
      </c>
      <c r="J477" s="78">
        <v>6070.27</v>
      </c>
      <c r="K477" s="78">
        <v>4370.2700000000004</v>
      </c>
      <c r="L477" s="78">
        <v>6113.51</v>
      </c>
      <c r="M477" s="78">
        <v>6113.51</v>
      </c>
      <c r="N477" s="78">
        <v>6145.95</v>
      </c>
      <c r="O477" s="78">
        <v>6629.73</v>
      </c>
      <c r="P477" s="29">
        <v>0</v>
      </c>
      <c r="Q477" s="78">
        <v>0</v>
      </c>
      <c r="R477" s="78">
        <v>0</v>
      </c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</row>
    <row r="478" spans="1:31" ht="11.25" customHeight="1">
      <c r="A478" s="27" t="s">
        <v>338</v>
      </c>
      <c r="B478" s="28">
        <v>404</v>
      </c>
      <c r="C478" s="29">
        <v>305</v>
      </c>
      <c r="D478" s="78">
        <v>1641.4</v>
      </c>
      <c r="E478" s="78">
        <v>1293.4000000000001</v>
      </c>
      <c r="F478" s="78">
        <v>1656.7</v>
      </c>
      <c r="G478" s="78">
        <v>1657.2</v>
      </c>
      <c r="H478" s="78">
        <v>1700.3</v>
      </c>
      <c r="I478" s="78">
        <v>1837.2</v>
      </c>
      <c r="J478" s="78">
        <v>5381.64</v>
      </c>
      <c r="K478" s="78">
        <v>4240.66</v>
      </c>
      <c r="L478" s="78">
        <v>5431.8</v>
      </c>
      <c r="M478" s="78">
        <v>5433.44</v>
      </c>
      <c r="N478" s="78">
        <v>5574.75</v>
      </c>
      <c r="O478" s="78">
        <v>6023.61</v>
      </c>
      <c r="P478" s="29">
        <v>0</v>
      </c>
      <c r="Q478" s="78">
        <v>0</v>
      </c>
      <c r="R478" s="78">
        <v>0</v>
      </c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</row>
    <row r="479" spans="1:31" ht="27" customHeight="1">
      <c r="A479" s="131" t="s">
        <v>339</v>
      </c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Q479" s="70"/>
      <c r="R479" s="70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</row>
    <row r="480" spans="1:31" ht="31.5" customHeight="1">
      <c r="A480" s="27" t="s">
        <v>340</v>
      </c>
      <c r="B480" s="28">
        <v>4041</v>
      </c>
      <c r="C480" s="29">
        <v>8</v>
      </c>
      <c r="D480" s="78">
        <v>72.5</v>
      </c>
      <c r="E480" s="78">
        <v>58.9</v>
      </c>
      <c r="F480" s="78">
        <v>74.8</v>
      </c>
      <c r="G480" s="78">
        <v>74.8</v>
      </c>
      <c r="H480" s="78">
        <v>78.599999999999994</v>
      </c>
      <c r="I480" s="78">
        <v>78.8</v>
      </c>
      <c r="J480" s="78">
        <v>9062.5</v>
      </c>
      <c r="K480" s="78">
        <v>7387.5</v>
      </c>
      <c r="L480" s="78">
        <v>9350</v>
      </c>
      <c r="M480" s="78">
        <v>9350</v>
      </c>
      <c r="N480" s="78">
        <v>9825</v>
      </c>
      <c r="O480" s="78">
        <v>9862.5</v>
      </c>
      <c r="P480" s="29">
        <v>0</v>
      </c>
      <c r="Q480" s="78">
        <v>0</v>
      </c>
      <c r="R480" s="78">
        <v>0</v>
      </c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</row>
    <row r="481" spans="1:31" ht="21" customHeight="1">
      <c r="A481" s="27" t="s">
        <v>341</v>
      </c>
      <c r="B481" s="28">
        <v>4042</v>
      </c>
      <c r="C481" s="29">
        <v>3</v>
      </c>
      <c r="D481" s="78">
        <v>35.9</v>
      </c>
      <c r="E481" s="78">
        <v>29</v>
      </c>
      <c r="F481" s="78">
        <v>35.9</v>
      </c>
      <c r="G481" s="78">
        <v>35.9</v>
      </c>
      <c r="H481" s="78">
        <v>39.700000000000003</v>
      </c>
      <c r="I481" s="78">
        <v>38.200000000000003</v>
      </c>
      <c r="J481" s="78">
        <v>11966.67</v>
      </c>
      <c r="K481" s="78">
        <v>9666.67</v>
      </c>
      <c r="L481" s="78">
        <v>11966.67</v>
      </c>
      <c r="M481" s="78">
        <v>11966.67</v>
      </c>
      <c r="N481" s="78">
        <v>13233.33</v>
      </c>
      <c r="O481" s="78">
        <v>12733.33</v>
      </c>
      <c r="P481" s="29">
        <v>0</v>
      </c>
      <c r="Q481" s="78">
        <v>0</v>
      </c>
      <c r="R481" s="78">
        <v>0</v>
      </c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</row>
    <row r="482" spans="1:31" ht="54" customHeight="1">
      <c r="A482" s="27" t="s">
        <v>342</v>
      </c>
      <c r="B482" s="28">
        <v>4043</v>
      </c>
      <c r="C482" s="29">
        <v>2</v>
      </c>
      <c r="D482" s="78">
        <v>20.8</v>
      </c>
      <c r="E482" s="78">
        <v>17.399999999999999</v>
      </c>
      <c r="F482" s="78">
        <v>20.8</v>
      </c>
      <c r="G482" s="78">
        <v>20.8</v>
      </c>
      <c r="H482" s="78">
        <v>20.8</v>
      </c>
      <c r="I482" s="78">
        <v>20.8</v>
      </c>
      <c r="J482" s="78">
        <v>10400</v>
      </c>
      <c r="K482" s="78">
        <v>8750</v>
      </c>
      <c r="L482" s="78">
        <v>10400</v>
      </c>
      <c r="M482" s="78">
        <v>10400</v>
      </c>
      <c r="N482" s="78">
        <v>10400</v>
      </c>
      <c r="O482" s="78">
        <v>10400</v>
      </c>
      <c r="P482" s="29">
        <v>0</v>
      </c>
      <c r="Q482" s="78">
        <v>0</v>
      </c>
      <c r="R482" s="78">
        <v>0</v>
      </c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</row>
    <row r="483" spans="1:31" ht="22.5" customHeight="1">
      <c r="A483" s="55" t="s">
        <v>677</v>
      </c>
      <c r="B483" s="28">
        <v>4044</v>
      </c>
      <c r="C483" s="29">
        <v>1</v>
      </c>
      <c r="D483" s="78">
        <v>10.5</v>
      </c>
      <c r="E483" s="78">
        <v>8.6999999999999993</v>
      </c>
      <c r="F483" s="78">
        <v>10.5</v>
      </c>
      <c r="G483" s="78">
        <v>10.5</v>
      </c>
      <c r="H483" s="78">
        <v>10.5</v>
      </c>
      <c r="I483" s="78">
        <v>10.5</v>
      </c>
      <c r="J483" s="78">
        <v>10500</v>
      </c>
      <c r="K483" s="78">
        <v>8700</v>
      </c>
      <c r="L483" s="78">
        <v>10500</v>
      </c>
      <c r="M483" s="78">
        <v>10500</v>
      </c>
      <c r="N483" s="78">
        <v>10500</v>
      </c>
      <c r="O483" s="78">
        <v>10500</v>
      </c>
      <c r="P483" s="29">
        <v>0</v>
      </c>
      <c r="Q483" s="78">
        <v>0</v>
      </c>
      <c r="R483" s="78">
        <v>0</v>
      </c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</row>
    <row r="484" spans="1:31" ht="11.25" customHeight="1">
      <c r="A484" s="27" t="s">
        <v>343</v>
      </c>
      <c r="B484" s="28">
        <v>4045</v>
      </c>
      <c r="C484" s="29">
        <v>1</v>
      </c>
      <c r="D484" s="78">
        <v>10.3</v>
      </c>
      <c r="E484" s="78">
        <v>8.6999999999999993</v>
      </c>
      <c r="F484" s="78">
        <v>10.3</v>
      </c>
      <c r="G484" s="78">
        <v>10.3</v>
      </c>
      <c r="H484" s="78">
        <v>10.3</v>
      </c>
      <c r="I484" s="78">
        <v>10.3</v>
      </c>
      <c r="J484" s="78">
        <v>10300</v>
      </c>
      <c r="K484" s="78">
        <v>8700</v>
      </c>
      <c r="L484" s="78">
        <v>10300</v>
      </c>
      <c r="M484" s="78">
        <v>10300</v>
      </c>
      <c r="N484" s="78">
        <v>10300</v>
      </c>
      <c r="O484" s="78">
        <v>10300</v>
      </c>
      <c r="P484" s="29">
        <v>0</v>
      </c>
      <c r="Q484" s="78">
        <v>0</v>
      </c>
      <c r="R484" s="78">
        <v>0</v>
      </c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</row>
    <row r="485" spans="1:31" ht="11.25" customHeight="1">
      <c r="A485" s="27" t="s">
        <v>344</v>
      </c>
      <c r="B485" s="28">
        <v>4046</v>
      </c>
      <c r="C485" s="29">
        <v>0</v>
      </c>
      <c r="D485" s="78">
        <v>0</v>
      </c>
      <c r="E485" s="78">
        <v>0</v>
      </c>
      <c r="F485" s="78">
        <v>0</v>
      </c>
      <c r="G485" s="78">
        <v>0</v>
      </c>
      <c r="H485" s="78">
        <v>0</v>
      </c>
      <c r="I485" s="78">
        <v>0</v>
      </c>
      <c r="J485" s="78">
        <v>0</v>
      </c>
      <c r="K485" s="78">
        <v>0</v>
      </c>
      <c r="L485" s="78">
        <v>0</v>
      </c>
      <c r="M485" s="78">
        <v>0</v>
      </c>
      <c r="N485" s="78">
        <v>0</v>
      </c>
      <c r="O485" s="78">
        <v>0</v>
      </c>
      <c r="P485" s="29">
        <v>0</v>
      </c>
      <c r="Q485" s="78">
        <v>0</v>
      </c>
      <c r="R485" s="78">
        <v>0</v>
      </c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</row>
    <row r="486" spans="1:31" ht="33.75" customHeight="1">
      <c r="A486" s="27" t="s">
        <v>345</v>
      </c>
      <c r="B486" s="28">
        <v>4047</v>
      </c>
      <c r="C486" s="29">
        <v>1</v>
      </c>
      <c r="D486" s="78">
        <v>5.3</v>
      </c>
      <c r="E486" s="78">
        <v>4.3</v>
      </c>
      <c r="F486" s="78">
        <v>7.6</v>
      </c>
      <c r="G486" s="78">
        <v>7.6</v>
      </c>
      <c r="H486" s="78">
        <v>7.6</v>
      </c>
      <c r="I486" s="78">
        <v>8.1999999999999993</v>
      </c>
      <c r="J486" s="78">
        <v>5300</v>
      </c>
      <c r="K486" s="78">
        <v>4300</v>
      </c>
      <c r="L486" s="78">
        <v>7600</v>
      </c>
      <c r="M486" s="78">
        <v>7600</v>
      </c>
      <c r="N486" s="78">
        <v>7600</v>
      </c>
      <c r="O486" s="78">
        <v>8200</v>
      </c>
      <c r="P486" s="29">
        <v>0</v>
      </c>
      <c r="Q486" s="78">
        <v>0</v>
      </c>
      <c r="R486" s="78">
        <v>0</v>
      </c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</row>
    <row r="487" spans="1:31" ht="22.5" customHeight="1">
      <c r="A487" s="34" t="s">
        <v>346</v>
      </c>
      <c r="B487" s="28">
        <v>4048</v>
      </c>
      <c r="C487" s="29">
        <v>0</v>
      </c>
      <c r="D487" s="78">
        <v>0</v>
      </c>
      <c r="E487" s="78">
        <v>0</v>
      </c>
      <c r="F487" s="78">
        <v>0</v>
      </c>
      <c r="G487" s="78">
        <v>0</v>
      </c>
      <c r="H487" s="78">
        <v>0</v>
      </c>
      <c r="I487" s="78">
        <v>0</v>
      </c>
      <c r="J487" s="78">
        <v>0</v>
      </c>
      <c r="K487" s="78">
        <v>0</v>
      </c>
      <c r="L487" s="78">
        <v>0</v>
      </c>
      <c r="M487" s="78">
        <v>0</v>
      </c>
      <c r="N487" s="78">
        <v>0</v>
      </c>
      <c r="O487" s="78">
        <v>0</v>
      </c>
      <c r="P487" s="29">
        <v>0</v>
      </c>
      <c r="Q487" s="78">
        <v>0</v>
      </c>
      <c r="R487" s="78">
        <v>0</v>
      </c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</row>
    <row r="488" spans="1:31" ht="11.25" customHeight="1">
      <c r="A488" s="34" t="s">
        <v>347</v>
      </c>
      <c r="B488" s="28">
        <v>4049</v>
      </c>
      <c r="C488" s="29">
        <v>1</v>
      </c>
      <c r="D488" s="78">
        <v>5.3</v>
      </c>
      <c r="E488" s="78">
        <v>4.3</v>
      </c>
      <c r="F488" s="78">
        <v>7.6</v>
      </c>
      <c r="G488" s="78">
        <v>7.6</v>
      </c>
      <c r="H488" s="78">
        <v>7.6</v>
      </c>
      <c r="I488" s="78">
        <v>8.1999999999999993</v>
      </c>
      <c r="J488" s="78">
        <v>5300</v>
      </c>
      <c r="K488" s="78">
        <v>4300</v>
      </c>
      <c r="L488" s="78">
        <v>7600</v>
      </c>
      <c r="M488" s="78">
        <v>7600</v>
      </c>
      <c r="N488" s="78">
        <v>7600</v>
      </c>
      <c r="O488" s="78">
        <v>8200</v>
      </c>
      <c r="P488" s="29">
        <v>0</v>
      </c>
      <c r="Q488" s="78">
        <v>0</v>
      </c>
      <c r="R488" s="78">
        <v>0</v>
      </c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</row>
    <row r="489" spans="1:31" ht="22.5" customHeight="1">
      <c r="A489" s="27" t="s">
        <v>348</v>
      </c>
      <c r="B489" s="28">
        <v>40410</v>
      </c>
      <c r="C489" s="29">
        <v>0</v>
      </c>
      <c r="D489" s="78">
        <v>0</v>
      </c>
      <c r="E489" s="78">
        <v>0</v>
      </c>
      <c r="F489" s="78">
        <v>0</v>
      </c>
      <c r="G489" s="78">
        <v>0</v>
      </c>
      <c r="H489" s="78">
        <v>0</v>
      </c>
      <c r="I489" s="78">
        <v>0</v>
      </c>
      <c r="J489" s="78">
        <v>0</v>
      </c>
      <c r="K489" s="78">
        <v>0</v>
      </c>
      <c r="L489" s="78">
        <v>0</v>
      </c>
      <c r="M489" s="78">
        <v>0</v>
      </c>
      <c r="N489" s="78">
        <v>0</v>
      </c>
      <c r="O489" s="78">
        <v>0</v>
      </c>
      <c r="P489" s="29">
        <v>0</v>
      </c>
      <c r="Q489" s="78">
        <v>0</v>
      </c>
      <c r="R489" s="78">
        <v>0</v>
      </c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</row>
    <row r="490" spans="1:31" ht="22.5" customHeight="1">
      <c r="A490" s="27" t="s">
        <v>349</v>
      </c>
      <c r="B490" s="28">
        <v>40411</v>
      </c>
      <c r="C490" s="29">
        <v>2</v>
      </c>
      <c r="D490" s="78">
        <v>10.6</v>
      </c>
      <c r="E490" s="78">
        <v>8.1999999999999993</v>
      </c>
      <c r="F490" s="78">
        <v>10.6</v>
      </c>
      <c r="G490" s="78">
        <v>10.6</v>
      </c>
      <c r="H490" s="78">
        <v>10.6</v>
      </c>
      <c r="I490" s="78">
        <v>11.6</v>
      </c>
      <c r="J490" s="78">
        <v>5300</v>
      </c>
      <c r="K490" s="78">
        <v>4100</v>
      </c>
      <c r="L490" s="78">
        <v>5300</v>
      </c>
      <c r="M490" s="78">
        <v>5300</v>
      </c>
      <c r="N490" s="78">
        <v>5300</v>
      </c>
      <c r="O490" s="78">
        <v>5800</v>
      </c>
      <c r="P490" s="29">
        <v>0</v>
      </c>
      <c r="Q490" s="78">
        <v>0</v>
      </c>
      <c r="R490" s="78">
        <v>0</v>
      </c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</row>
    <row r="491" spans="1:31" ht="27" customHeight="1">
      <c r="A491" s="131" t="s">
        <v>350</v>
      </c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Q491" s="70"/>
      <c r="R491" s="70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</row>
    <row r="492" spans="1:31" ht="11.25" customHeight="1">
      <c r="A492" s="27" t="s">
        <v>351</v>
      </c>
      <c r="B492" s="28">
        <v>40412</v>
      </c>
      <c r="C492" s="29">
        <v>4607</v>
      </c>
      <c r="D492" s="78">
        <v>39855.599999999999</v>
      </c>
      <c r="E492" s="78">
        <v>35224</v>
      </c>
      <c r="F492" s="78">
        <v>39858</v>
      </c>
      <c r="G492" s="78">
        <v>39862.300000000003</v>
      </c>
      <c r="H492" s="78">
        <v>56484.6</v>
      </c>
      <c r="I492" s="78">
        <v>54987.4</v>
      </c>
      <c r="J492" s="78">
        <v>8651.1</v>
      </c>
      <c r="K492" s="78">
        <v>7645.76</v>
      </c>
      <c r="L492" s="78">
        <v>8651.6200000000008</v>
      </c>
      <c r="M492" s="78">
        <v>8652.5300000000007</v>
      </c>
      <c r="N492" s="78">
        <v>12260.63</v>
      </c>
      <c r="O492" s="78">
        <v>11935.6</v>
      </c>
      <c r="P492" s="29">
        <v>69</v>
      </c>
      <c r="Q492" s="78">
        <v>1039.8</v>
      </c>
      <c r="R492" s="78">
        <v>15069.57</v>
      </c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</row>
    <row r="493" spans="1:31" ht="45" customHeight="1">
      <c r="A493" s="55" t="s">
        <v>678</v>
      </c>
      <c r="B493" s="28">
        <v>40413</v>
      </c>
      <c r="C493" s="29">
        <v>4606</v>
      </c>
      <c r="D493" s="78">
        <v>39855.599999999999</v>
      </c>
      <c r="E493" s="78">
        <v>35224</v>
      </c>
      <c r="F493" s="78">
        <v>39857.9</v>
      </c>
      <c r="G493" s="78">
        <v>39862.199999999997</v>
      </c>
      <c r="H493" s="78">
        <v>56479.4</v>
      </c>
      <c r="I493" s="78">
        <v>54982.2</v>
      </c>
      <c r="J493" s="78">
        <v>8652.9500000000007</v>
      </c>
      <c r="K493" s="78">
        <v>7647.42</v>
      </c>
      <c r="L493" s="78">
        <v>8653.4699999999993</v>
      </c>
      <c r="M493" s="78">
        <v>8654.41</v>
      </c>
      <c r="N493" s="78">
        <v>12262.14</v>
      </c>
      <c r="O493" s="78">
        <v>11937.06</v>
      </c>
      <c r="P493" s="29">
        <v>69</v>
      </c>
      <c r="Q493" s="78">
        <v>1039.8</v>
      </c>
      <c r="R493" s="78">
        <v>15069.57</v>
      </c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</row>
    <row r="494" spans="1:31" ht="22.5" customHeight="1">
      <c r="A494" s="55" t="s">
        <v>679</v>
      </c>
      <c r="B494" s="28">
        <v>40414</v>
      </c>
      <c r="C494" s="29">
        <v>2741</v>
      </c>
      <c r="D494" s="78">
        <v>27718.400000000001</v>
      </c>
      <c r="E494" s="78">
        <v>24240.5</v>
      </c>
      <c r="F494" s="78">
        <v>27718.400000000001</v>
      </c>
      <c r="G494" s="78">
        <v>27718.9</v>
      </c>
      <c r="H494" s="78">
        <v>40241.599999999999</v>
      </c>
      <c r="I494" s="78">
        <v>38438.6</v>
      </c>
      <c r="J494" s="78">
        <v>10112.51</v>
      </c>
      <c r="K494" s="78">
        <v>8843.67</v>
      </c>
      <c r="L494" s="78">
        <v>10112.51</v>
      </c>
      <c r="M494" s="78">
        <v>10112.700000000001</v>
      </c>
      <c r="N494" s="78">
        <v>14681.36</v>
      </c>
      <c r="O494" s="78">
        <v>14023.57</v>
      </c>
      <c r="P494" s="29">
        <v>26</v>
      </c>
      <c r="Q494" s="78">
        <v>551.1</v>
      </c>
      <c r="R494" s="78">
        <v>21192.31</v>
      </c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</row>
    <row r="495" spans="1:31" ht="11.25" customHeight="1">
      <c r="A495" s="27" t="s">
        <v>352</v>
      </c>
      <c r="B495" s="28">
        <v>40415</v>
      </c>
      <c r="C495" s="29">
        <v>198</v>
      </c>
      <c r="D495" s="78">
        <v>1487.4</v>
      </c>
      <c r="E495" s="78">
        <v>1390.9</v>
      </c>
      <c r="F495" s="78">
        <v>1487.4</v>
      </c>
      <c r="G495" s="78">
        <v>1487.4</v>
      </c>
      <c r="H495" s="78">
        <v>2599.1999999999998</v>
      </c>
      <c r="I495" s="78">
        <v>2614.1</v>
      </c>
      <c r="J495" s="78">
        <v>7512.12</v>
      </c>
      <c r="K495" s="78">
        <v>7024.75</v>
      </c>
      <c r="L495" s="78">
        <v>7512.12</v>
      </c>
      <c r="M495" s="78">
        <v>7512.12</v>
      </c>
      <c r="N495" s="78">
        <v>13127.27</v>
      </c>
      <c r="O495" s="78">
        <v>13202.53</v>
      </c>
      <c r="P495" s="29">
        <v>24</v>
      </c>
      <c r="Q495" s="78">
        <v>345.3</v>
      </c>
      <c r="R495" s="78">
        <v>14387.5</v>
      </c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</row>
    <row r="496" spans="1:31" ht="11.25" customHeight="1">
      <c r="A496" s="27" t="s">
        <v>353</v>
      </c>
      <c r="B496" s="28">
        <v>40416</v>
      </c>
      <c r="C496" s="29">
        <v>1667</v>
      </c>
      <c r="D496" s="78">
        <v>10649.8</v>
      </c>
      <c r="E496" s="78">
        <v>9592.6</v>
      </c>
      <c r="F496" s="78">
        <v>10652.1</v>
      </c>
      <c r="G496" s="78">
        <v>10655.9</v>
      </c>
      <c r="H496" s="78">
        <v>13638.6</v>
      </c>
      <c r="I496" s="78">
        <v>13929.5</v>
      </c>
      <c r="J496" s="78">
        <v>6388.6</v>
      </c>
      <c r="K496" s="78">
        <v>5754.41</v>
      </c>
      <c r="L496" s="78">
        <v>6389.98</v>
      </c>
      <c r="M496" s="78">
        <v>6392.26</v>
      </c>
      <c r="N496" s="78">
        <v>8181.52</v>
      </c>
      <c r="O496" s="78">
        <v>8356.0300000000007</v>
      </c>
      <c r="P496" s="29">
        <v>19</v>
      </c>
      <c r="Q496" s="78">
        <v>143.4</v>
      </c>
      <c r="R496" s="78">
        <v>7547.37</v>
      </c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</row>
    <row r="497" spans="1:31" ht="22.5" customHeight="1">
      <c r="A497" s="27" t="s">
        <v>354</v>
      </c>
      <c r="B497" s="28">
        <v>40417</v>
      </c>
      <c r="C497" s="29">
        <v>1</v>
      </c>
      <c r="D497" s="78">
        <v>0</v>
      </c>
      <c r="E497" s="78">
        <v>0</v>
      </c>
      <c r="F497" s="78">
        <v>0.1</v>
      </c>
      <c r="G497" s="78">
        <v>0.1</v>
      </c>
      <c r="H497" s="78">
        <v>5.2</v>
      </c>
      <c r="I497" s="78">
        <v>5.2</v>
      </c>
      <c r="J497" s="78">
        <v>0</v>
      </c>
      <c r="K497" s="78">
        <v>0</v>
      </c>
      <c r="L497" s="78">
        <v>100</v>
      </c>
      <c r="M497" s="78">
        <v>100</v>
      </c>
      <c r="N497" s="78">
        <v>5200</v>
      </c>
      <c r="O497" s="78">
        <v>5200</v>
      </c>
      <c r="P497" s="29">
        <v>0</v>
      </c>
      <c r="Q497" s="78">
        <v>0</v>
      </c>
      <c r="R497" s="78">
        <v>0</v>
      </c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</row>
    <row r="498" spans="1:31" ht="11.25" customHeight="1">
      <c r="A498" s="27" t="s">
        <v>352</v>
      </c>
      <c r="B498" s="28">
        <v>40418</v>
      </c>
      <c r="C498" s="29">
        <v>1</v>
      </c>
      <c r="D498" s="78">
        <v>0</v>
      </c>
      <c r="E498" s="78">
        <v>0</v>
      </c>
      <c r="F498" s="78">
        <v>0.1</v>
      </c>
      <c r="G498" s="78">
        <v>0.1</v>
      </c>
      <c r="H498" s="78">
        <v>5.2</v>
      </c>
      <c r="I498" s="78">
        <v>5.2</v>
      </c>
      <c r="J498" s="78">
        <v>0</v>
      </c>
      <c r="K498" s="78">
        <v>0</v>
      </c>
      <c r="L498" s="78">
        <v>100</v>
      </c>
      <c r="M498" s="78">
        <v>100</v>
      </c>
      <c r="N498" s="78">
        <v>5200</v>
      </c>
      <c r="O498" s="78">
        <v>5200</v>
      </c>
      <c r="P498" s="29">
        <v>0</v>
      </c>
      <c r="Q498" s="78">
        <v>0</v>
      </c>
      <c r="R498" s="78">
        <v>0</v>
      </c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</row>
    <row r="499" spans="1:31" ht="11.25" customHeight="1">
      <c r="A499" s="27" t="s">
        <v>353</v>
      </c>
      <c r="B499" s="28">
        <v>40419</v>
      </c>
      <c r="C499" s="29">
        <v>0</v>
      </c>
      <c r="D499" s="78">
        <v>0</v>
      </c>
      <c r="E499" s="78">
        <v>0</v>
      </c>
      <c r="F499" s="78">
        <v>0</v>
      </c>
      <c r="G499" s="78">
        <v>0</v>
      </c>
      <c r="H499" s="78">
        <v>0</v>
      </c>
      <c r="I499" s="78">
        <v>0</v>
      </c>
      <c r="J499" s="78">
        <v>0</v>
      </c>
      <c r="K499" s="78">
        <v>0</v>
      </c>
      <c r="L499" s="78">
        <v>0</v>
      </c>
      <c r="M499" s="78">
        <v>0</v>
      </c>
      <c r="N499" s="78">
        <v>0</v>
      </c>
      <c r="O499" s="78">
        <v>0</v>
      </c>
      <c r="P499" s="29">
        <v>0</v>
      </c>
      <c r="Q499" s="78">
        <v>0</v>
      </c>
      <c r="R499" s="78">
        <v>0</v>
      </c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</row>
    <row r="500" spans="1:31" ht="24" customHeight="1">
      <c r="A500" s="131" t="s">
        <v>355</v>
      </c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Q500" s="70"/>
      <c r="R500" s="70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</row>
    <row r="501" spans="1:31" ht="31.5" customHeight="1">
      <c r="A501" s="27" t="s">
        <v>356</v>
      </c>
      <c r="B501" s="28">
        <v>405</v>
      </c>
      <c r="C501" s="29">
        <v>13173</v>
      </c>
      <c r="D501" s="78">
        <v>61922.3</v>
      </c>
      <c r="E501" s="78">
        <v>36982</v>
      </c>
      <c r="F501" s="78">
        <v>67163.5</v>
      </c>
      <c r="G501" s="78">
        <v>67912.100000000006</v>
      </c>
      <c r="H501" s="78">
        <v>68346.899999999994</v>
      </c>
      <c r="I501" s="78">
        <v>72935.3</v>
      </c>
      <c r="J501" s="78">
        <v>4700.7</v>
      </c>
      <c r="K501" s="78">
        <v>2807.41</v>
      </c>
      <c r="L501" s="78">
        <v>5098.58</v>
      </c>
      <c r="M501" s="78">
        <v>5155.3900000000003</v>
      </c>
      <c r="N501" s="78">
        <v>5188.3999999999996</v>
      </c>
      <c r="O501" s="78">
        <v>5536.73</v>
      </c>
      <c r="P501" s="29">
        <v>242</v>
      </c>
      <c r="Q501" s="78">
        <v>1197.5999999999999</v>
      </c>
      <c r="R501" s="78">
        <v>4948.76</v>
      </c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</row>
    <row r="502" spans="1:31" ht="22.5" customHeight="1">
      <c r="A502" s="27" t="s">
        <v>357</v>
      </c>
      <c r="B502" s="28">
        <v>406</v>
      </c>
      <c r="C502" s="29">
        <v>11109</v>
      </c>
      <c r="D502" s="78">
        <v>50137.1</v>
      </c>
      <c r="E502" s="78">
        <v>28532.6</v>
      </c>
      <c r="F502" s="78">
        <v>54519.9</v>
      </c>
      <c r="G502" s="78">
        <v>54736.7</v>
      </c>
      <c r="H502" s="78">
        <v>55028.4</v>
      </c>
      <c r="I502" s="78">
        <v>59147.4</v>
      </c>
      <c r="J502" s="78">
        <v>4513.2</v>
      </c>
      <c r="K502" s="78">
        <v>2568.42</v>
      </c>
      <c r="L502" s="78">
        <v>4907.74</v>
      </c>
      <c r="M502" s="78">
        <v>4927.22</v>
      </c>
      <c r="N502" s="78">
        <v>4953.5</v>
      </c>
      <c r="O502" s="78">
        <v>5324.28</v>
      </c>
      <c r="P502" s="29">
        <v>220</v>
      </c>
      <c r="Q502" s="78">
        <v>1039.8</v>
      </c>
      <c r="R502" s="78">
        <v>4726.3599999999997</v>
      </c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</row>
    <row r="503" spans="1:31" ht="11.25" customHeight="1">
      <c r="A503" s="27" t="s">
        <v>358</v>
      </c>
      <c r="B503" s="28">
        <v>407</v>
      </c>
      <c r="C503" s="29">
        <v>754</v>
      </c>
      <c r="D503" s="78">
        <v>4651.3999999999996</v>
      </c>
      <c r="E503" s="78">
        <v>3197.6</v>
      </c>
      <c r="F503" s="78">
        <v>4986.2</v>
      </c>
      <c r="G503" s="78">
        <v>5510.2</v>
      </c>
      <c r="H503" s="78">
        <v>5513.6</v>
      </c>
      <c r="I503" s="78">
        <v>5716.2</v>
      </c>
      <c r="J503" s="78">
        <v>6168.97</v>
      </c>
      <c r="K503" s="78">
        <v>4240.8500000000004</v>
      </c>
      <c r="L503" s="78">
        <v>6613</v>
      </c>
      <c r="M503" s="78">
        <v>7307.96</v>
      </c>
      <c r="N503" s="78">
        <v>7312.47</v>
      </c>
      <c r="O503" s="78">
        <v>7581.17</v>
      </c>
      <c r="P503" s="29">
        <v>14</v>
      </c>
      <c r="Q503" s="78">
        <v>137.4</v>
      </c>
      <c r="R503" s="78">
        <v>9814.2900000000009</v>
      </c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</row>
    <row r="504" spans="1:31" ht="11.25" customHeight="1">
      <c r="A504" s="27" t="s">
        <v>359</v>
      </c>
      <c r="B504" s="28">
        <v>408</v>
      </c>
      <c r="C504" s="29">
        <v>1252</v>
      </c>
      <c r="D504" s="78">
        <v>5619</v>
      </c>
      <c r="E504" s="78">
        <v>3829.4</v>
      </c>
      <c r="F504" s="78">
        <v>6133.8</v>
      </c>
      <c r="G504" s="78">
        <v>6141.6</v>
      </c>
      <c r="H504" s="78">
        <v>6281.3</v>
      </c>
      <c r="I504" s="78">
        <v>6540</v>
      </c>
      <c r="J504" s="78">
        <v>4488.0200000000004</v>
      </c>
      <c r="K504" s="78">
        <v>3058.63</v>
      </c>
      <c r="L504" s="78">
        <v>4899.2</v>
      </c>
      <c r="M504" s="78">
        <v>4905.43</v>
      </c>
      <c r="N504" s="78">
        <v>5017.01</v>
      </c>
      <c r="O504" s="78">
        <v>5223.6400000000003</v>
      </c>
      <c r="P504" s="29">
        <v>8</v>
      </c>
      <c r="Q504" s="78">
        <v>20.399999999999999</v>
      </c>
      <c r="R504" s="78">
        <v>2550</v>
      </c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</row>
    <row r="505" spans="1:31" ht="11.25" customHeight="1">
      <c r="A505" s="27" t="s">
        <v>360</v>
      </c>
      <c r="B505" s="28">
        <v>409</v>
      </c>
      <c r="C505" s="29">
        <v>48</v>
      </c>
      <c r="D505" s="78">
        <v>254</v>
      </c>
      <c r="E505" s="78">
        <v>168.8</v>
      </c>
      <c r="F505" s="78">
        <v>262.8</v>
      </c>
      <c r="G505" s="78">
        <v>262.8</v>
      </c>
      <c r="H505" s="78">
        <v>262.8</v>
      </c>
      <c r="I505" s="78">
        <v>270.89999999999998</v>
      </c>
      <c r="J505" s="78">
        <v>5291.67</v>
      </c>
      <c r="K505" s="78">
        <v>3516.67</v>
      </c>
      <c r="L505" s="78">
        <v>5475</v>
      </c>
      <c r="M505" s="78">
        <v>5475</v>
      </c>
      <c r="N505" s="78">
        <v>5475</v>
      </c>
      <c r="O505" s="78">
        <v>5643.75</v>
      </c>
      <c r="P505" s="29">
        <v>0</v>
      </c>
      <c r="Q505" s="78">
        <v>0</v>
      </c>
      <c r="R505" s="78">
        <v>0</v>
      </c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</row>
    <row r="506" spans="1:31" ht="11.25" customHeight="1">
      <c r="A506" s="27" t="s">
        <v>361</v>
      </c>
      <c r="B506" s="28">
        <v>4091</v>
      </c>
      <c r="C506" s="29">
        <v>10</v>
      </c>
      <c r="D506" s="78">
        <v>1260.8</v>
      </c>
      <c r="E506" s="78">
        <v>1253.5999999999999</v>
      </c>
      <c r="F506" s="78">
        <v>1260.8</v>
      </c>
      <c r="G506" s="78">
        <v>1260.8</v>
      </c>
      <c r="H506" s="78">
        <v>1260.8</v>
      </c>
      <c r="I506" s="78">
        <v>1260.8</v>
      </c>
      <c r="J506" s="78">
        <v>126080</v>
      </c>
      <c r="K506" s="78">
        <v>125360</v>
      </c>
      <c r="L506" s="78">
        <v>126080</v>
      </c>
      <c r="M506" s="78">
        <v>126080</v>
      </c>
      <c r="N506" s="78">
        <v>126080</v>
      </c>
      <c r="O506" s="78">
        <v>126080</v>
      </c>
      <c r="P506" s="29">
        <v>0</v>
      </c>
      <c r="Q506" s="78">
        <v>0</v>
      </c>
      <c r="R506" s="78">
        <v>0</v>
      </c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</row>
    <row r="507" spans="1:31" s="37" customFormat="1" ht="55.5" customHeight="1">
      <c r="A507" s="38" t="s">
        <v>362</v>
      </c>
      <c r="B507" s="39">
        <v>410</v>
      </c>
      <c r="C507" s="29">
        <v>84</v>
      </c>
      <c r="D507" s="78">
        <v>453.8</v>
      </c>
      <c r="E507" s="78">
        <v>311.8</v>
      </c>
      <c r="F507" s="78">
        <v>480.2</v>
      </c>
      <c r="G507" s="78">
        <v>490.1</v>
      </c>
      <c r="H507" s="78">
        <v>496.6</v>
      </c>
      <c r="I507" s="78">
        <v>558.29999999999995</v>
      </c>
      <c r="J507" s="78">
        <v>5402.38</v>
      </c>
      <c r="K507" s="78">
        <v>3711.9</v>
      </c>
      <c r="L507" s="78">
        <v>5716.67</v>
      </c>
      <c r="M507" s="78">
        <v>5834.52</v>
      </c>
      <c r="N507" s="78">
        <v>5911.9</v>
      </c>
      <c r="O507" s="78">
        <v>6646.43</v>
      </c>
      <c r="P507" s="29">
        <v>0</v>
      </c>
      <c r="Q507" s="78">
        <v>0</v>
      </c>
      <c r="R507" s="78">
        <v>0</v>
      </c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</row>
    <row r="508" spans="1:31" ht="33.75" customHeight="1">
      <c r="A508" s="27" t="s">
        <v>363</v>
      </c>
      <c r="B508" s="28">
        <v>411</v>
      </c>
      <c r="C508" s="29">
        <v>566</v>
      </c>
      <c r="D508" s="78">
        <v>3720.4</v>
      </c>
      <c r="E508" s="78">
        <v>2540.5</v>
      </c>
      <c r="F508" s="78">
        <v>3788.6</v>
      </c>
      <c r="G508" s="78">
        <v>4315</v>
      </c>
      <c r="H508" s="78">
        <v>4339.3999999999996</v>
      </c>
      <c r="I508" s="78">
        <v>4509.7</v>
      </c>
      <c r="J508" s="78">
        <v>6573.14</v>
      </c>
      <c r="K508" s="78">
        <v>4488.5200000000004</v>
      </c>
      <c r="L508" s="78">
        <v>6693.64</v>
      </c>
      <c r="M508" s="78">
        <v>7623.67</v>
      </c>
      <c r="N508" s="78">
        <v>7666.78</v>
      </c>
      <c r="O508" s="78">
        <v>7967.67</v>
      </c>
      <c r="P508" s="29">
        <v>3</v>
      </c>
      <c r="Q508" s="78">
        <v>33.200000000000003</v>
      </c>
      <c r="R508" s="78">
        <v>11066.67</v>
      </c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</row>
    <row r="509" spans="1:31" ht="33.75" customHeight="1">
      <c r="A509" s="27" t="s">
        <v>364</v>
      </c>
      <c r="B509" s="28">
        <v>412</v>
      </c>
      <c r="C509" s="29">
        <v>21</v>
      </c>
      <c r="D509" s="78">
        <v>90.5</v>
      </c>
      <c r="E509" s="78">
        <v>67.400000000000006</v>
      </c>
      <c r="F509" s="78">
        <v>101.8</v>
      </c>
      <c r="G509" s="78">
        <v>101.8</v>
      </c>
      <c r="H509" s="78">
        <v>101.8</v>
      </c>
      <c r="I509" s="78">
        <v>104.6</v>
      </c>
      <c r="J509" s="78">
        <v>4309.5200000000004</v>
      </c>
      <c r="K509" s="78">
        <v>3209.52</v>
      </c>
      <c r="L509" s="78">
        <v>4847.62</v>
      </c>
      <c r="M509" s="78">
        <v>4847.62</v>
      </c>
      <c r="N509" s="78">
        <v>4847.62</v>
      </c>
      <c r="O509" s="78">
        <v>4980.95</v>
      </c>
      <c r="P509" s="29">
        <v>0</v>
      </c>
      <c r="Q509" s="78">
        <v>0</v>
      </c>
      <c r="R509" s="78">
        <v>0</v>
      </c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</row>
    <row r="510" spans="1:31" ht="24" customHeight="1">
      <c r="A510" s="27" t="s">
        <v>365</v>
      </c>
      <c r="B510" s="28">
        <v>413</v>
      </c>
      <c r="C510" s="29">
        <v>0</v>
      </c>
      <c r="D510" s="78">
        <v>0</v>
      </c>
      <c r="E510" s="78">
        <v>0</v>
      </c>
      <c r="F510" s="78">
        <v>0</v>
      </c>
      <c r="G510" s="78">
        <v>0</v>
      </c>
      <c r="H510" s="78">
        <v>0</v>
      </c>
      <c r="I510" s="78">
        <v>0</v>
      </c>
      <c r="J510" s="78">
        <v>0</v>
      </c>
      <c r="K510" s="78">
        <v>0</v>
      </c>
      <c r="L510" s="78">
        <v>0</v>
      </c>
      <c r="M510" s="78">
        <v>0</v>
      </c>
      <c r="N510" s="78">
        <v>0</v>
      </c>
      <c r="O510" s="78">
        <v>0</v>
      </c>
      <c r="P510" s="29">
        <v>0</v>
      </c>
      <c r="Q510" s="78">
        <v>0</v>
      </c>
      <c r="R510" s="78">
        <v>0</v>
      </c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</row>
    <row r="511" spans="1:31" ht="24" customHeight="1">
      <c r="A511" s="27" t="s">
        <v>366</v>
      </c>
      <c r="B511" s="28">
        <v>414</v>
      </c>
      <c r="C511" s="29">
        <v>58</v>
      </c>
      <c r="D511" s="78">
        <v>597.70000000000005</v>
      </c>
      <c r="E511" s="78">
        <v>501.3</v>
      </c>
      <c r="F511" s="78">
        <v>597.70000000000005</v>
      </c>
      <c r="G511" s="78">
        <v>598.70000000000005</v>
      </c>
      <c r="H511" s="78">
        <v>642.4</v>
      </c>
      <c r="I511" s="78">
        <v>642.6</v>
      </c>
      <c r="J511" s="78">
        <v>10305.17</v>
      </c>
      <c r="K511" s="78">
        <v>8643.1</v>
      </c>
      <c r="L511" s="78">
        <v>10305.17</v>
      </c>
      <c r="M511" s="78">
        <v>10322.41</v>
      </c>
      <c r="N511" s="78">
        <v>11075.86</v>
      </c>
      <c r="O511" s="78">
        <v>11079.31</v>
      </c>
      <c r="P511" s="29">
        <v>15</v>
      </c>
      <c r="Q511" s="78">
        <v>193</v>
      </c>
      <c r="R511" s="78">
        <v>12866.67</v>
      </c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</row>
    <row r="512" spans="1:31" ht="45" customHeight="1">
      <c r="A512" s="27" t="s">
        <v>367</v>
      </c>
      <c r="B512" s="28">
        <v>415</v>
      </c>
      <c r="C512" s="29">
        <v>3187</v>
      </c>
      <c r="D512" s="78">
        <v>21933.7</v>
      </c>
      <c r="E512" s="78">
        <v>17796.400000000001</v>
      </c>
      <c r="F512" s="78">
        <v>22419.3</v>
      </c>
      <c r="G512" s="78">
        <v>22533</v>
      </c>
      <c r="H512" s="78">
        <v>22856.6</v>
      </c>
      <c r="I512" s="78">
        <v>23636.7</v>
      </c>
      <c r="J512" s="78">
        <v>6882.24</v>
      </c>
      <c r="K512" s="78">
        <v>5584.06</v>
      </c>
      <c r="L512" s="78">
        <v>7034.61</v>
      </c>
      <c r="M512" s="78">
        <v>7070.29</v>
      </c>
      <c r="N512" s="78">
        <v>7171.82</v>
      </c>
      <c r="O512" s="78">
        <v>7416.6</v>
      </c>
      <c r="P512" s="29">
        <v>224</v>
      </c>
      <c r="Q512" s="78">
        <v>971.4</v>
      </c>
      <c r="R512" s="78">
        <v>4336.6099999999997</v>
      </c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</row>
    <row r="513" spans="1:31" ht="30" customHeight="1">
      <c r="A513" s="27" t="s">
        <v>368</v>
      </c>
      <c r="B513" s="28">
        <v>416</v>
      </c>
      <c r="C513" s="29">
        <v>313</v>
      </c>
      <c r="D513" s="78">
        <v>2444.5</v>
      </c>
      <c r="E513" s="78">
        <v>2115</v>
      </c>
      <c r="F513" s="78">
        <v>2473.1</v>
      </c>
      <c r="G513" s="78">
        <v>2482.5</v>
      </c>
      <c r="H513" s="78">
        <v>2489.3000000000002</v>
      </c>
      <c r="I513" s="78">
        <v>2546.4</v>
      </c>
      <c r="J513" s="78">
        <v>7809.9</v>
      </c>
      <c r="K513" s="78">
        <v>6757.19</v>
      </c>
      <c r="L513" s="78">
        <v>7901.28</v>
      </c>
      <c r="M513" s="78">
        <v>7931.31</v>
      </c>
      <c r="N513" s="78">
        <v>7953.04</v>
      </c>
      <c r="O513" s="78">
        <v>8135.46</v>
      </c>
      <c r="P513" s="29">
        <v>0</v>
      </c>
      <c r="Q513" s="78">
        <v>0</v>
      </c>
      <c r="R513" s="78">
        <v>0</v>
      </c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</row>
    <row r="514" spans="1:31" ht="22.5" customHeight="1">
      <c r="A514" s="27" t="s">
        <v>369</v>
      </c>
      <c r="B514" s="28">
        <v>417</v>
      </c>
      <c r="C514" s="29">
        <v>8927</v>
      </c>
      <c r="D514" s="78">
        <v>32562.7</v>
      </c>
      <c r="E514" s="78">
        <v>13560.6</v>
      </c>
      <c r="F514" s="78">
        <v>37183.699999999997</v>
      </c>
      <c r="G514" s="78">
        <v>37267.199999999997</v>
      </c>
      <c r="H514" s="78">
        <v>37297</v>
      </c>
      <c r="I514" s="78">
        <v>40809</v>
      </c>
      <c r="J514" s="78">
        <v>3647.66</v>
      </c>
      <c r="K514" s="78">
        <v>1519.05</v>
      </c>
      <c r="L514" s="78">
        <v>4165.3100000000004</v>
      </c>
      <c r="M514" s="78">
        <v>4174.66</v>
      </c>
      <c r="N514" s="78">
        <v>4178</v>
      </c>
      <c r="O514" s="78">
        <v>4571.41</v>
      </c>
      <c r="P514" s="29">
        <v>0</v>
      </c>
      <c r="Q514" s="78">
        <v>0</v>
      </c>
      <c r="R514" s="78">
        <v>0</v>
      </c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</row>
    <row r="515" spans="1:31" ht="22.5" customHeight="1">
      <c r="A515" s="27" t="s">
        <v>370</v>
      </c>
      <c r="B515" s="28">
        <v>418</v>
      </c>
      <c r="C515" s="29">
        <v>17</v>
      </c>
      <c r="D515" s="78">
        <v>119</v>
      </c>
      <c r="E515" s="78">
        <v>89</v>
      </c>
      <c r="F515" s="78">
        <v>119.1</v>
      </c>
      <c r="G515" s="78">
        <v>123.8</v>
      </c>
      <c r="H515" s="78">
        <v>123.8</v>
      </c>
      <c r="I515" s="78">
        <v>128</v>
      </c>
      <c r="J515" s="78">
        <v>7000</v>
      </c>
      <c r="K515" s="78">
        <v>5235.29</v>
      </c>
      <c r="L515" s="78">
        <v>7005.88</v>
      </c>
      <c r="M515" s="78">
        <v>7282.35</v>
      </c>
      <c r="N515" s="78">
        <v>7282.35</v>
      </c>
      <c r="O515" s="78">
        <v>7529.41</v>
      </c>
      <c r="P515" s="29">
        <v>0</v>
      </c>
      <c r="Q515" s="78">
        <v>0</v>
      </c>
      <c r="R515" s="78">
        <v>0</v>
      </c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</row>
    <row r="516" spans="1:31" ht="22.5" customHeight="1">
      <c r="A516" s="27" t="s">
        <v>371</v>
      </c>
      <c r="B516" s="28">
        <v>419</v>
      </c>
      <c r="C516" s="29">
        <v>1112</v>
      </c>
      <c r="D516" s="78">
        <v>7782.5</v>
      </c>
      <c r="E516" s="78">
        <v>6444.6</v>
      </c>
      <c r="F516" s="78">
        <v>8083.9</v>
      </c>
      <c r="G516" s="78">
        <v>8241</v>
      </c>
      <c r="H516" s="78">
        <v>8292.6</v>
      </c>
      <c r="I516" s="78">
        <v>8394.2999999999993</v>
      </c>
      <c r="J516" s="78">
        <v>6998.65</v>
      </c>
      <c r="K516" s="78">
        <v>5795.5</v>
      </c>
      <c r="L516" s="78">
        <v>7269.69</v>
      </c>
      <c r="M516" s="78">
        <v>7410.97</v>
      </c>
      <c r="N516" s="78">
        <v>7457.37</v>
      </c>
      <c r="O516" s="78">
        <v>7548.83</v>
      </c>
      <c r="P516" s="29">
        <v>73</v>
      </c>
      <c r="Q516" s="78">
        <v>408.9</v>
      </c>
      <c r="R516" s="78">
        <v>5601.37</v>
      </c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</row>
    <row r="517" spans="1:31" ht="24" customHeight="1">
      <c r="A517" s="131" t="s">
        <v>372</v>
      </c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Q517" s="70"/>
      <c r="R517" s="70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</row>
    <row r="518" spans="1:31" ht="22.5" customHeight="1">
      <c r="A518" s="27" t="s">
        <v>373</v>
      </c>
      <c r="B518" s="28">
        <v>420</v>
      </c>
      <c r="C518" s="29">
        <v>81</v>
      </c>
      <c r="D518" s="78">
        <v>1029.4000000000001</v>
      </c>
      <c r="E518" s="78">
        <v>664.3</v>
      </c>
      <c r="F518" s="78">
        <v>1043.5</v>
      </c>
      <c r="G518" s="78">
        <v>1402.6</v>
      </c>
      <c r="H518" s="78">
        <v>1402.6</v>
      </c>
      <c r="I518" s="78">
        <v>1361.2</v>
      </c>
      <c r="J518" s="78">
        <v>12708.64</v>
      </c>
      <c r="K518" s="78">
        <v>8201.23</v>
      </c>
      <c r="L518" s="78">
        <v>12882.72</v>
      </c>
      <c r="M518" s="78">
        <v>17316.05</v>
      </c>
      <c r="N518" s="78">
        <v>17316.05</v>
      </c>
      <c r="O518" s="78">
        <v>16804.939999999999</v>
      </c>
      <c r="P518" s="29">
        <v>2</v>
      </c>
      <c r="Q518" s="78">
        <v>45.3</v>
      </c>
      <c r="R518" s="78">
        <v>22650</v>
      </c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</row>
    <row r="519" spans="1:31" ht="24.6" customHeight="1">
      <c r="A519" s="131" t="s">
        <v>374</v>
      </c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Q519" s="70"/>
      <c r="R519" s="70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</row>
    <row r="520" spans="1:31" ht="13.5" customHeight="1">
      <c r="A520" s="27" t="s">
        <v>329</v>
      </c>
      <c r="B520" s="28">
        <v>421</v>
      </c>
      <c r="C520" s="29">
        <v>23398</v>
      </c>
      <c r="D520" s="78">
        <v>110354.8</v>
      </c>
      <c r="E520" s="78">
        <v>82219.7</v>
      </c>
      <c r="F520" s="78">
        <v>114184.5</v>
      </c>
      <c r="G520" s="78">
        <v>114184.5</v>
      </c>
      <c r="H520" s="78">
        <v>115361.7</v>
      </c>
      <c r="I520" s="78">
        <v>128135.6</v>
      </c>
      <c r="J520" s="78">
        <v>4716.42</v>
      </c>
      <c r="K520" s="78">
        <v>3513.96</v>
      </c>
      <c r="L520" s="78">
        <v>4880.1000000000004</v>
      </c>
      <c r="M520" s="78">
        <v>4880.1000000000004</v>
      </c>
      <c r="N520" s="78">
        <v>4930.41</v>
      </c>
      <c r="O520" s="78">
        <v>5476.35</v>
      </c>
      <c r="P520" s="29">
        <v>2</v>
      </c>
      <c r="Q520" s="78">
        <v>8.5</v>
      </c>
      <c r="R520" s="78">
        <v>4250</v>
      </c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</row>
    <row r="521" spans="1:31" ht="15.75" customHeight="1">
      <c r="A521" s="131" t="s">
        <v>375</v>
      </c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Q521" s="70"/>
      <c r="R521" s="70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</row>
    <row r="522" spans="1:31" ht="11.25" customHeight="1">
      <c r="A522" s="27" t="s">
        <v>329</v>
      </c>
      <c r="B522" s="28">
        <v>425</v>
      </c>
      <c r="C522" s="29">
        <v>0</v>
      </c>
      <c r="D522" s="78">
        <v>0</v>
      </c>
      <c r="E522" s="78">
        <v>0</v>
      </c>
      <c r="F522" s="78">
        <v>0</v>
      </c>
      <c r="G522" s="78">
        <v>0</v>
      </c>
      <c r="H522" s="78">
        <v>0</v>
      </c>
      <c r="I522" s="78">
        <v>0</v>
      </c>
      <c r="J522" s="78">
        <v>0</v>
      </c>
      <c r="K522" s="78">
        <v>0</v>
      </c>
      <c r="L522" s="78">
        <v>0</v>
      </c>
      <c r="M522" s="78">
        <v>0</v>
      </c>
      <c r="N522" s="78">
        <v>0</v>
      </c>
      <c r="O522" s="78">
        <v>0</v>
      </c>
      <c r="P522" s="29">
        <v>0</v>
      </c>
      <c r="Q522" s="78">
        <v>0</v>
      </c>
      <c r="R522" s="78">
        <v>0</v>
      </c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</row>
    <row r="523" spans="1:31" ht="35.85" customHeight="1">
      <c r="A523" s="131" t="s">
        <v>376</v>
      </c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Q523" s="70"/>
      <c r="R523" s="70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</row>
    <row r="524" spans="1:31" ht="11.25" customHeight="1">
      <c r="A524" s="27" t="s">
        <v>377</v>
      </c>
      <c r="B524" s="28">
        <v>426</v>
      </c>
      <c r="C524" s="29">
        <v>3</v>
      </c>
      <c r="D524" s="78">
        <v>7.1</v>
      </c>
      <c r="E524" s="78">
        <v>2.2999999999999998</v>
      </c>
      <c r="F524" s="78">
        <v>9.4</v>
      </c>
      <c r="G524" s="78">
        <v>9.4</v>
      </c>
      <c r="H524" s="78">
        <v>9.4</v>
      </c>
      <c r="I524" s="78">
        <v>24.4</v>
      </c>
      <c r="J524" s="78">
        <v>2366.67</v>
      </c>
      <c r="K524" s="78">
        <v>766.67</v>
      </c>
      <c r="L524" s="78">
        <v>3133.33</v>
      </c>
      <c r="M524" s="78">
        <v>3133.33</v>
      </c>
      <c r="N524" s="78">
        <v>3133.33</v>
      </c>
      <c r="O524" s="78">
        <v>8133.33</v>
      </c>
      <c r="P524" s="29">
        <v>0</v>
      </c>
      <c r="Q524" s="78">
        <v>0</v>
      </c>
      <c r="R524" s="78">
        <v>0</v>
      </c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</row>
    <row r="525" spans="1:31" ht="11.25" customHeight="1">
      <c r="A525" s="27" t="s">
        <v>378</v>
      </c>
      <c r="B525" s="28">
        <v>4261</v>
      </c>
      <c r="C525" s="29">
        <v>3</v>
      </c>
      <c r="D525" s="78">
        <v>7.1</v>
      </c>
      <c r="E525" s="78">
        <v>2.2999999999999998</v>
      </c>
      <c r="F525" s="78">
        <v>9.4</v>
      </c>
      <c r="G525" s="78">
        <v>9.4</v>
      </c>
      <c r="H525" s="78">
        <v>9.4</v>
      </c>
      <c r="I525" s="78">
        <v>24.4</v>
      </c>
      <c r="J525" s="78">
        <v>2366.67</v>
      </c>
      <c r="K525" s="78">
        <v>766.67</v>
      </c>
      <c r="L525" s="78">
        <v>3133.33</v>
      </c>
      <c r="M525" s="78">
        <v>3133.33</v>
      </c>
      <c r="N525" s="78">
        <v>3133.33</v>
      </c>
      <c r="O525" s="78">
        <v>8133.33</v>
      </c>
      <c r="P525" s="29">
        <v>0</v>
      </c>
      <c r="Q525" s="78">
        <v>0</v>
      </c>
      <c r="R525" s="78">
        <v>0</v>
      </c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</row>
    <row r="526" spans="1:31" ht="11.25" customHeight="1">
      <c r="A526" s="27" t="s">
        <v>379</v>
      </c>
      <c r="B526" s="28">
        <v>4262</v>
      </c>
      <c r="C526" s="29">
        <v>0</v>
      </c>
      <c r="D526" s="78">
        <v>0</v>
      </c>
      <c r="E526" s="78">
        <v>0</v>
      </c>
      <c r="F526" s="78">
        <v>0</v>
      </c>
      <c r="G526" s="78">
        <v>0</v>
      </c>
      <c r="H526" s="78">
        <v>0</v>
      </c>
      <c r="I526" s="78">
        <v>0</v>
      </c>
      <c r="J526" s="78">
        <v>0</v>
      </c>
      <c r="K526" s="78">
        <v>0</v>
      </c>
      <c r="L526" s="78">
        <v>0</v>
      </c>
      <c r="M526" s="78">
        <v>0</v>
      </c>
      <c r="N526" s="78">
        <v>0</v>
      </c>
      <c r="O526" s="78">
        <v>0</v>
      </c>
      <c r="P526" s="29">
        <v>0</v>
      </c>
      <c r="Q526" s="78">
        <v>0</v>
      </c>
      <c r="R526" s="78">
        <v>0</v>
      </c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</row>
    <row r="527" spans="1:31" ht="11.25" customHeight="1">
      <c r="A527" s="27" t="s">
        <v>380</v>
      </c>
      <c r="B527" s="28">
        <v>4263</v>
      </c>
      <c r="C527" s="29">
        <v>0</v>
      </c>
      <c r="D527" s="78">
        <v>0</v>
      </c>
      <c r="E527" s="78">
        <v>0</v>
      </c>
      <c r="F527" s="78">
        <v>0</v>
      </c>
      <c r="G527" s="78">
        <v>0</v>
      </c>
      <c r="H527" s="78">
        <v>0</v>
      </c>
      <c r="I527" s="78">
        <v>0</v>
      </c>
      <c r="J527" s="78">
        <v>0</v>
      </c>
      <c r="K527" s="78">
        <v>0</v>
      </c>
      <c r="L527" s="78">
        <v>0</v>
      </c>
      <c r="M527" s="78">
        <v>0</v>
      </c>
      <c r="N527" s="78">
        <v>0</v>
      </c>
      <c r="O527" s="78">
        <v>0</v>
      </c>
      <c r="P527" s="29">
        <v>0</v>
      </c>
      <c r="Q527" s="78">
        <v>0</v>
      </c>
      <c r="R527" s="78">
        <v>0</v>
      </c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</row>
    <row r="528" spans="1:31" ht="14.25" customHeight="1">
      <c r="A528" s="27" t="s">
        <v>680</v>
      </c>
      <c r="B528" s="28"/>
      <c r="C528" s="29">
        <v>0</v>
      </c>
      <c r="D528" s="78">
        <v>0</v>
      </c>
      <c r="E528" s="78">
        <v>0</v>
      </c>
      <c r="F528" s="78">
        <v>0</v>
      </c>
      <c r="G528" s="78">
        <v>0</v>
      </c>
      <c r="H528" s="78">
        <v>0</v>
      </c>
      <c r="I528" s="78">
        <v>0</v>
      </c>
      <c r="J528" s="78">
        <v>0</v>
      </c>
      <c r="K528" s="78">
        <v>0</v>
      </c>
      <c r="L528" s="78">
        <v>0</v>
      </c>
      <c r="M528" s="78">
        <v>0</v>
      </c>
      <c r="N528" s="78">
        <v>0</v>
      </c>
      <c r="O528" s="78">
        <v>0</v>
      </c>
      <c r="P528" s="21">
        <v>0</v>
      </c>
      <c r="Q528" s="70">
        <v>0</v>
      </c>
      <c r="R528" s="70">
        <v>0</v>
      </c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</row>
    <row r="529" spans="1:31" ht="45.75" customHeight="1">
      <c r="A529" s="27" t="s">
        <v>681</v>
      </c>
      <c r="B529" s="28">
        <v>427</v>
      </c>
      <c r="C529" s="29">
        <v>68686</v>
      </c>
      <c r="D529" s="78">
        <v>230858.9</v>
      </c>
      <c r="E529" s="78">
        <v>188980.3</v>
      </c>
      <c r="F529" s="78">
        <v>267943.5</v>
      </c>
      <c r="G529" s="78">
        <v>273138.09999999998</v>
      </c>
      <c r="H529" s="78">
        <v>280708.59999999998</v>
      </c>
      <c r="I529" s="78">
        <v>300741.7</v>
      </c>
      <c r="J529" s="78">
        <v>3361.08</v>
      </c>
      <c r="K529" s="78">
        <v>2751.36</v>
      </c>
      <c r="L529" s="78">
        <v>3900.99</v>
      </c>
      <c r="M529" s="78">
        <v>3976.62</v>
      </c>
      <c r="N529" s="78">
        <v>4086.84</v>
      </c>
      <c r="O529" s="78">
        <v>4378.5</v>
      </c>
      <c r="P529" s="29">
        <v>2860</v>
      </c>
      <c r="Q529" s="78">
        <v>12290.7</v>
      </c>
      <c r="R529" s="78">
        <v>4297.4799999999996</v>
      </c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</row>
    <row r="530" spans="1:31" ht="22.5" customHeight="1">
      <c r="A530" s="27" t="s">
        <v>381</v>
      </c>
      <c r="B530" s="28">
        <v>428</v>
      </c>
      <c r="C530" s="29">
        <v>30</v>
      </c>
      <c r="D530" s="78">
        <v>189.4</v>
      </c>
      <c r="E530" s="78">
        <v>88</v>
      </c>
      <c r="F530" s="78">
        <v>194.2</v>
      </c>
      <c r="G530" s="78">
        <v>211</v>
      </c>
      <c r="H530" s="78">
        <v>211</v>
      </c>
      <c r="I530" s="78">
        <v>223.1</v>
      </c>
      <c r="J530" s="78">
        <v>6313.33</v>
      </c>
      <c r="K530" s="78">
        <v>2933.33</v>
      </c>
      <c r="L530" s="78">
        <v>6473.33</v>
      </c>
      <c r="M530" s="78">
        <v>7033.33</v>
      </c>
      <c r="N530" s="78">
        <v>7033.33</v>
      </c>
      <c r="O530" s="78">
        <v>7436.67</v>
      </c>
      <c r="P530" s="29">
        <v>0</v>
      </c>
      <c r="Q530" s="78">
        <v>0</v>
      </c>
      <c r="R530" s="78">
        <v>0</v>
      </c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</row>
    <row r="531" spans="1:31" ht="22.5" customHeight="1">
      <c r="A531" s="27" t="s">
        <v>382</v>
      </c>
      <c r="B531" s="28">
        <v>4281</v>
      </c>
      <c r="C531" s="29">
        <v>22</v>
      </c>
      <c r="D531" s="78">
        <v>150.1</v>
      </c>
      <c r="E531" s="78">
        <v>70.099999999999994</v>
      </c>
      <c r="F531" s="78">
        <v>154.9</v>
      </c>
      <c r="G531" s="78">
        <v>155.19999999999999</v>
      </c>
      <c r="H531" s="78">
        <v>155.19999999999999</v>
      </c>
      <c r="I531" s="78">
        <v>163.80000000000001</v>
      </c>
      <c r="J531" s="78">
        <v>6822.73</v>
      </c>
      <c r="K531" s="78">
        <v>3186.36</v>
      </c>
      <c r="L531" s="78">
        <v>7040.91</v>
      </c>
      <c r="M531" s="78">
        <v>7054.55</v>
      </c>
      <c r="N531" s="78">
        <v>7054.55</v>
      </c>
      <c r="O531" s="78">
        <v>7445.45</v>
      </c>
      <c r="P531" s="29">
        <v>0</v>
      </c>
      <c r="Q531" s="78">
        <v>0</v>
      </c>
      <c r="R531" s="78">
        <v>0</v>
      </c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</row>
    <row r="532" spans="1:31" ht="22.5" customHeight="1">
      <c r="A532" s="27" t="s">
        <v>383</v>
      </c>
      <c r="B532" s="28">
        <v>4282</v>
      </c>
      <c r="C532" s="29">
        <v>2</v>
      </c>
      <c r="D532" s="78">
        <v>10</v>
      </c>
      <c r="E532" s="78">
        <v>3.2</v>
      </c>
      <c r="F532" s="78">
        <v>10</v>
      </c>
      <c r="G532" s="78">
        <v>20.2</v>
      </c>
      <c r="H532" s="78">
        <v>20.2</v>
      </c>
      <c r="I532" s="78">
        <v>20.8</v>
      </c>
      <c r="J532" s="78">
        <v>5000</v>
      </c>
      <c r="K532" s="78">
        <v>1600</v>
      </c>
      <c r="L532" s="78">
        <v>5000</v>
      </c>
      <c r="M532" s="78">
        <v>10100</v>
      </c>
      <c r="N532" s="78">
        <v>10100</v>
      </c>
      <c r="O532" s="78">
        <v>10400</v>
      </c>
      <c r="P532" s="29">
        <v>0</v>
      </c>
      <c r="Q532" s="78">
        <v>0</v>
      </c>
      <c r="R532" s="78">
        <v>0</v>
      </c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</row>
    <row r="533" spans="1:31" ht="24" customHeight="1">
      <c r="A533" s="27" t="s">
        <v>384</v>
      </c>
      <c r="B533" s="28">
        <v>429</v>
      </c>
      <c r="C533" s="29">
        <v>169</v>
      </c>
      <c r="D533" s="78">
        <v>4002.4</v>
      </c>
      <c r="E533" s="78">
        <v>3246.9</v>
      </c>
      <c r="F533" s="78">
        <v>4006.2</v>
      </c>
      <c r="G533" s="78">
        <v>4006.2</v>
      </c>
      <c r="H533" s="78">
        <v>4006.2</v>
      </c>
      <c r="I533" s="78">
        <v>3398.7</v>
      </c>
      <c r="J533" s="78">
        <v>23682.25</v>
      </c>
      <c r="K533" s="78">
        <v>19212.43</v>
      </c>
      <c r="L533" s="78">
        <v>23705.33</v>
      </c>
      <c r="M533" s="78">
        <v>23705.33</v>
      </c>
      <c r="N533" s="78">
        <v>23705.33</v>
      </c>
      <c r="O533" s="78">
        <v>20111.240000000002</v>
      </c>
      <c r="P533" s="29">
        <v>0</v>
      </c>
      <c r="Q533" s="78">
        <v>0</v>
      </c>
      <c r="R533" s="78">
        <v>0</v>
      </c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</row>
    <row r="534" spans="1:31" s="37" customFormat="1" ht="66" customHeight="1">
      <c r="A534" s="40" t="s">
        <v>682</v>
      </c>
      <c r="B534" s="39">
        <v>430</v>
      </c>
      <c r="C534" s="29">
        <v>168</v>
      </c>
      <c r="D534" s="78">
        <v>3988.2</v>
      </c>
      <c r="E534" s="78">
        <v>3234.3</v>
      </c>
      <c r="F534" s="78">
        <v>3992</v>
      </c>
      <c r="G534" s="78">
        <v>3992</v>
      </c>
      <c r="H534" s="78">
        <v>3992</v>
      </c>
      <c r="I534" s="78">
        <v>3385</v>
      </c>
      <c r="J534" s="78">
        <v>23739.29</v>
      </c>
      <c r="K534" s="78">
        <v>19251.79</v>
      </c>
      <c r="L534" s="78">
        <v>23761.9</v>
      </c>
      <c r="M534" s="78">
        <v>23761.9</v>
      </c>
      <c r="N534" s="78">
        <v>23761.9</v>
      </c>
      <c r="O534" s="78">
        <v>20149.400000000001</v>
      </c>
      <c r="P534" s="29">
        <v>0</v>
      </c>
      <c r="Q534" s="78">
        <v>0</v>
      </c>
      <c r="R534" s="78">
        <v>0</v>
      </c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</row>
    <row r="535" spans="1:31" ht="21.75" customHeight="1">
      <c r="A535" s="60" t="s">
        <v>385</v>
      </c>
      <c r="B535" s="47">
        <v>4301</v>
      </c>
      <c r="C535" s="29">
        <v>11</v>
      </c>
      <c r="D535" s="78">
        <v>300.7</v>
      </c>
      <c r="E535" s="78">
        <v>226.1</v>
      </c>
      <c r="F535" s="78">
        <v>300.7</v>
      </c>
      <c r="G535" s="78">
        <v>300.7</v>
      </c>
      <c r="H535" s="78">
        <v>300.7</v>
      </c>
      <c r="I535" s="78">
        <v>234.6</v>
      </c>
      <c r="J535" s="78">
        <v>27336.36</v>
      </c>
      <c r="K535" s="78">
        <v>20554.55</v>
      </c>
      <c r="L535" s="78">
        <v>27336.36</v>
      </c>
      <c r="M535" s="78">
        <v>27336.36</v>
      </c>
      <c r="N535" s="78">
        <v>27336.36</v>
      </c>
      <c r="O535" s="78">
        <v>21327.27</v>
      </c>
      <c r="P535" s="29">
        <v>0</v>
      </c>
      <c r="Q535" s="78">
        <v>0</v>
      </c>
      <c r="R535" s="78">
        <v>0</v>
      </c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</row>
    <row r="536" spans="1:31" ht="33.75" customHeight="1">
      <c r="A536" s="49" t="s">
        <v>386</v>
      </c>
      <c r="B536" s="49">
        <v>43011</v>
      </c>
      <c r="C536" s="29">
        <v>1</v>
      </c>
      <c r="D536" s="78">
        <v>26.3</v>
      </c>
      <c r="E536" s="78">
        <v>21.5</v>
      </c>
      <c r="F536" s="78">
        <v>26.3</v>
      </c>
      <c r="G536" s="78">
        <v>26.3</v>
      </c>
      <c r="H536" s="78">
        <v>26.3</v>
      </c>
      <c r="I536" s="78">
        <v>23.6</v>
      </c>
      <c r="J536" s="78">
        <v>26300</v>
      </c>
      <c r="K536" s="78">
        <v>21500</v>
      </c>
      <c r="L536" s="78">
        <v>26300</v>
      </c>
      <c r="M536" s="78">
        <v>26300</v>
      </c>
      <c r="N536" s="78">
        <v>26300</v>
      </c>
      <c r="O536" s="78">
        <v>23600</v>
      </c>
      <c r="P536" s="29">
        <v>0</v>
      </c>
      <c r="Q536" s="78">
        <v>0</v>
      </c>
      <c r="R536" s="78">
        <v>0</v>
      </c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</row>
    <row r="537" spans="1:31" ht="15" customHeight="1">
      <c r="A537" s="43" t="s">
        <v>343</v>
      </c>
      <c r="B537" s="61">
        <v>4302</v>
      </c>
      <c r="C537" s="29">
        <v>107</v>
      </c>
      <c r="D537" s="78">
        <v>2695.4</v>
      </c>
      <c r="E537" s="78">
        <v>2169.8000000000002</v>
      </c>
      <c r="F537" s="78">
        <v>2697.4</v>
      </c>
      <c r="G537" s="78">
        <v>2697.4</v>
      </c>
      <c r="H537" s="78">
        <v>2697.4</v>
      </c>
      <c r="I537" s="78">
        <v>2280.1999999999998</v>
      </c>
      <c r="J537" s="78">
        <v>25190.65</v>
      </c>
      <c r="K537" s="78">
        <v>20278.5</v>
      </c>
      <c r="L537" s="78">
        <v>25209.35</v>
      </c>
      <c r="M537" s="78">
        <v>25209.35</v>
      </c>
      <c r="N537" s="78">
        <v>25209.35</v>
      </c>
      <c r="O537" s="78">
        <v>21310.28</v>
      </c>
      <c r="P537" s="29">
        <v>0</v>
      </c>
      <c r="Q537" s="78">
        <v>0</v>
      </c>
      <c r="R537" s="78">
        <v>0</v>
      </c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</row>
    <row r="538" spans="1:31" ht="33.75" customHeight="1">
      <c r="A538" s="62" t="s">
        <v>387</v>
      </c>
      <c r="B538" s="49">
        <v>43021</v>
      </c>
      <c r="C538" s="29">
        <v>25</v>
      </c>
      <c r="D538" s="78">
        <v>557.9</v>
      </c>
      <c r="E538" s="78">
        <v>476.7</v>
      </c>
      <c r="F538" s="78">
        <v>559.9</v>
      </c>
      <c r="G538" s="78">
        <v>559.9</v>
      </c>
      <c r="H538" s="78">
        <v>559.9</v>
      </c>
      <c r="I538" s="78">
        <v>513.4</v>
      </c>
      <c r="J538" s="78">
        <v>22316</v>
      </c>
      <c r="K538" s="78">
        <v>19068</v>
      </c>
      <c r="L538" s="78">
        <v>22396</v>
      </c>
      <c r="M538" s="78">
        <v>22396</v>
      </c>
      <c r="N538" s="78">
        <v>22396</v>
      </c>
      <c r="O538" s="78">
        <v>20536</v>
      </c>
      <c r="P538" s="29">
        <v>0</v>
      </c>
      <c r="Q538" s="78">
        <v>0</v>
      </c>
      <c r="R538" s="78">
        <v>0</v>
      </c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</row>
    <row r="539" spans="1:31" ht="13.5" customHeight="1">
      <c r="A539" s="63" t="s">
        <v>344</v>
      </c>
      <c r="B539" s="61">
        <v>4303</v>
      </c>
      <c r="C539" s="29">
        <v>50</v>
      </c>
      <c r="D539" s="78">
        <v>992.1</v>
      </c>
      <c r="E539" s="78">
        <v>838.4</v>
      </c>
      <c r="F539" s="78">
        <v>993.9</v>
      </c>
      <c r="G539" s="78">
        <v>993.9</v>
      </c>
      <c r="H539" s="78">
        <v>993.9</v>
      </c>
      <c r="I539" s="78">
        <v>870.2</v>
      </c>
      <c r="J539" s="78">
        <v>19842</v>
      </c>
      <c r="K539" s="78">
        <v>16768</v>
      </c>
      <c r="L539" s="78">
        <v>19878</v>
      </c>
      <c r="M539" s="78">
        <v>19878</v>
      </c>
      <c r="N539" s="78">
        <v>19878</v>
      </c>
      <c r="O539" s="78">
        <v>17404</v>
      </c>
      <c r="P539" s="29">
        <v>0</v>
      </c>
      <c r="Q539" s="78">
        <v>0</v>
      </c>
      <c r="R539" s="78">
        <v>0</v>
      </c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</row>
    <row r="540" spans="1:31" ht="33.75" customHeight="1">
      <c r="A540" s="49" t="s">
        <v>388</v>
      </c>
      <c r="B540" s="49">
        <v>43031</v>
      </c>
      <c r="C540" s="29">
        <v>10</v>
      </c>
      <c r="D540" s="78">
        <v>185.4</v>
      </c>
      <c r="E540" s="78">
        <v>161.5</v>
      </c>
      <c r="F540" s="78">
        <v>185.4</v>
      </c>
      <c r="G540" s="78">
        <v>185.4</v>
      </c>
      <c r="H540" s="78">
        <v>185.4</v>
      </c>
      <c r="I540" s="78">
        <v>170.6</v>
      </c>
      <c r="J540" s="78">
        <v>18540</v>
      </c>
      <c r="K540" s="78">
        <v>16150</v>
      </c>
      <c r="L540" s="78">
        <v>18540</v>
      </c>
      <c r="M540" s="78">
        <v>18540</v>
      </c>
      <c r="N540" s="78">
        <v>18540</v>
      </c>
      <c r="O540" s="78">
        <v>17060</v>
      </c>
      <c r="P540" s="29">
        <v>0</v>
      </c>
      <c r="Q540" s="78">
        <v>0</v>
      </c>
      <c r="R540" s="78">
        <v>0</v>
      </c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</row>
    <row r="541" spans="1:31" ht="22.5" customHeight="1">
      <c r="A541" s="27" t="s">
        <v>389</v>
      </c>
      <c r="B541" s="42">
        <v>431</v>
      </c>
      <c r="C541" s="29">
        <v>1</v>
      </c>
      <c r="D541" s="78">
        <v>14.2</v>
      </c>
      <c r="E541" s="78">
        <v>12.6</v>
      </c>
      <c r="F541" s="78">
        <v>14.2</v>
      </c>
      <c r="G541" s="78">
        <v>14.2</v>
      </c>
      <c r="H541" s="78">
        <v>14.2</v>
      </c>
      <c r="I541" s="78">
        <v>13.7</v>
      </c>
      <c r="J541" s="78">
        <v>14200</v>
      </c>
      <c r="K541" s="78">
        <v>12600</v>
      </c>
      <c r="L541" s="78">
        <v>14200</v>
      </c>
      <c r="M541" s="78">
        <v>14200</v>
      </c>
      <c r="N541" s="78">
        <v>14200</v>
      </c>
      <c r="O541" s="78">
        <v>13700</v>
      </c>
      <c r="P541" s="29">
        <v>0</v>
      </c>
      <c r="Q541" s="78">
        <v>0</v>
      </c>
      <c r="R541" s="78">
        <v>0</v>
      </c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</row>
    <row r="542" spans="1:31" ht="21" customHeight="1">
      <c r="A542" s="34" t="s">
        <v>385</v>
      </c>
      <c r="B542" s="28">
        <v>4311</v>
      </c>
      <c r="C542" s="29">
        <v>0</v>
      </c>
      <c r="D542" s="78">
        <v>0</v>
      </c>
      <c r="E542" s="78">
        <v>0</v>
      </c>
      <c r="F542" s="78">
        <v>0</v>
      </c>
      <c r="G542" s="78">
        <v>0</v>
      </c>
      <c r="H542" s="78">
        <v>0</v>
      </c>
      <c r="I542" s="78">
        <v>0</v>
      </c>
      <c r="J542" s="78">
        <v>0</v>
      </c>
      <c r="K542" s="78">
        <v>0</v>
      </c>
      <c r="L542" s="78">
        <v>0</v>
      </c>
      <c r="M542" s="78">
        <v>0</v>
      </c>
      <c r="N542" s="78">
        <v>0</v>
      </c>
      <c r="O542" s="78">
        <v>0</v>
      </c>
      <c r="P542" s="29">
        <v>0</v>
      </c>
      <c r="Q542" s="78">
        <v>0</v>
      </c>
      <c r="R542" s="78">
        <v>0</v>
      </c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</row>
    <row r="543" spans="1:31" ht="13.5" customHeight="1">
      <c r="A543" s="43" t="s">
        <v>343</v>
      </c>
      <c r="B543" s="28">
        <v>4312</v>
      </c>
      <c r="C543" s="29">
        <v>0</v>
      </c>
      <c r="D543" s="78">
        <v>0</v>
      </c>
      <c r="E543" s="78">
        <v>0</v>
      </c>
      <c r="F543" s="78">
        <v>0</v>
      </c>
      <c r="G543" s="78">
        <v>0</v>
      </c>
      <c r="H543" s="78">
        <v>0</v>
      </c>
      <c r="I543" s="78">
        <v>0</v>
      </c>
      <c r="J543" s="78">
        <v>0</v>
      </c>
      <c r="K543" s="78">
        <v>0</v>
      </c>
      <c r="L543" s="78">
        <v>0</v>
      </c>
      <c r="M543" s="78">
        <v>0</v>
      </c>
      <c r="N543" s="78">
        <v>0</v>
      </c>
      <c r="O543" s="78">
        <v>0</v>
      </c>
      <c r="P543" s="29">
        <v>0</v>
      </c>
      <c r="Q543" s="78">
        <v>0</v>
      </c>
      <c r="R543" s="78">
        <v>0</v>
      </c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</row>
    <row r="544" spans="1:31" ht="13.5" customHeight="1">
      <c r="A544" s="43" t="s">
        <v>344</v>
      </c>
      <c r="B544" s="28">
        <v>4313</v>
      </c>
      <c r="C544" s="29">
        <v>1</v>
      </c>
      <c r="D544" s="78">
        <v>14.2</v>
      </c>
      <c r="E544" s="78">
        <v>12.6</v>
      </c>
      <c r="F544" s="78">
        <v>14.2</v>
      </c>
      <c r="G544" s="78">
        <v>14.2</v>
      </c>
      <c r="H544" s="78">
        <v>14.2</v>
      </c>
      <c r="I544" s="78">
        <v>13.7</v>
      </c>
      <c r="J544" s="78">
        <v>14200</v>
      </c>
      <c r="K544" s="78">
        <v>12600</v>
      </c>
      <c r="L544" s="78">
        <v>14200</v>
      </c>
      <c r="M544" s="78">
        <v>14200</v>
      </c>
      <c r="N544" s="78">
        <v>14200</v>
      </c>
      <c r="O544" s="78">
        <v>13700</v>
      </c>
      <c r="P544" s="29">
        <v>0</v>
      </c>
      <c r="Q544" s="78">
        <v>0</v>
      </c>
      <c r="R544" s="78">
        <v>0</v>
      </c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</row>
    <row r="545" spans="1:31" ht="33.75" customHeight="1">
      <c r="A545" s="27" t="s">
        <v>390</v>
      </c>
      <c r="B545" s="28">
        <v>432</v>
      </c>
      <c r="C545" s="29">
        <v>199</v>
      </c>
      <c r="D545" s="78">
        <v>4339.6000000000004</v>
      </c>
      <c r="E545" s="78">
        <v>3507.6</v>
      </c>
      <c r="F545" s="78">
        <v>4348.6000000000004</v>
      </c>
      <c r="G545" s="78">
        <v>4352.8999999999996</v>
      </c>
      <c r="H545" s="78">
        <v>4352.8999999999996</v>
      </c>
      <c r="I545" s="78">
        <v>3730.5</v>
      </c>
      <c r="J545" s="78">
        <v>21807.040000000001</v>
      </c>
      <c r="K545" s="78">
        <v>17626.13</v>
      </c>
      <c r="L545" s="78">
        <v>21852.26</v>
      </c>
      <c r="M545" s="78">
        <v>21873.87</v>
      </c>
      <c r="N545" s="78">
        <v>21873.87</v>
      </c>
      <c r="O545" s="78">
        <v>18746.23</v>
      </c>
      <c r="P545" s="29">
        <v>1</v>
      </c>
      <c r="Q545" s="78">
        <v>11.7</v>
      </c>
      <c r="R545" s="78">
        <v>11700</v>
      </c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</row>
    <row r="546" spans="1:31" ht="65.25" customHeight="1">
      <c r="A546" s="43" t="s">
        <v>683</v>
      </c>
      <c r="B546" s="28">
        <v>433</v>
      </c>
      <c r="C546" s="29">
        <v>198</v>
      </c>
      <c r="D546" s="78">
        <v>4324.8</v>
      </c>
      <c r="E546" s="78">
        <v>3496.9</v>
      </c>
      <c r="F546" s="78">
        <v>4333.8</v>
      </c>
      <c r="G546" s="78">
        <v>4338.1000000000004</v>
      </c>
      <c r="H546" s="78">
        <v>4338.1000000000004</v>
      </c>
      <c r="I546" s="78">
        <v>3715.8</v>
      </c>
      <c r="J546" s="78">
        <v>21842.42</v>
      </c>
      <c r="K546" s="78">
        <v>17661.11</v>
      </c>
      <c r="L546" s="78">
        <v>21887.88</v>
      </c>
      <c r="M546" s="78">
        <v>21909.599999999999</v>
      </c>
      <c r="N546" s="78">
        <v>21909.599999999999</v>
      </c>
      <c r="O546" s="78">
        <v>18766.669999999998</v>
      </c>
      <c r="P546" s="29">
        <v>1</v>
      </c>
      <c r="Q546" s="78">
        <v>11.7</v>
      </c>
      <c r="R546" s="78">
        <v>11700</v>
      </c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</row>
    <row r="547" spans="1:31" ht="21.75" customHeight="1">
      <c r="A547" s="34" t="s">
        <v>385</v>
      </c>
      <c r="B547" s="28">
        <v>4331</v>
      </c>
      <c r="C547" s="29">
        <v>13</v>
      </c>
      <c r="D547" s="78">
        <v>328</v>
      </c>
      <c r="E547" s="78">
        <v>253.9</v>
      </c>
      <c r="F547" s="78">
        <v>328</v>
      </c>
      <c r="G547" s="78">
        <v>328</v>
      </c>
      <c r="H547" s="78">
        <v>328</v>
      </c>
      <c r="I547" s="78">
        <v>272.10000000000002</v>
      </c>
      <c r="J547" s="78">
        <v>25230.77</v>
      </c>
      <c r="K547" s="78">
        <v>19530.77</v>
      </c>
      <c r="L547" s="78">
        <v>25230.77</v>
      </c>
      <c r="M547" s="78">
        <v>25230.77</v>
      </c>
      <c r="N547" s="78">
        <v>25230.77</v>
      </c>
      <c r="O547" s="78">
        <v>20930.77</v>
      </c>
      <c r="P547" s="29">
        <v>0</v>
      </c>
      <c r="Q547" s="78">
        <v>0</v>
      </c>
      <c r="R547" s="78">
        <v>0</v>
      </c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</row>
    <row r="548" spans="1:31" ht="15.75" customHeight="1">
      <c r="A548" s="43" t="s">
        <v>343</v>
      </c>
      <c r="B548" s="28">
        <v>4332</v>
      </c>
      <c r="C548" s="29">
        <v>119</v>
      </c>
      <c r="D548" s="78">
        <v>2703.7</v>
      </c>
      <c r="E548" s="78">
        <v>2178.6</v>
      </c>
      <c r="F548" s="78">
        <v>2710.4</v>
      </c>
      <c r="G548" s="78">
        <v>2714.7</v>
      </c>
      <c r="H548" s="78">
        <v>2714.7</v>
      </c>
      <c r="I548" s="78">
        <v>2321.9</v>
      </c>
      <c r="J548" s="78">
        <v>22720.17</v>
      </c>
      <c r="K548" s="78">
        <v>18307.560000000001</v>
      </c>
      <c r="L548" s="78">
        <v>22776.47</v>
      </c>
      <c r="M548" s="78">
        <v>22812.61</v>
      </c>
      <c r="N548" s="78">
        <v>22812.61</v>
      </c>
      <c r="O548" s="78">
        <v>19511.759999999998</v>
      </c>
      <c r="P548" s="29">
        <v>0</v>
      </c>
      <c r="Q548" s="78">
        <v>0</v>
      </c>
      <c r="R548" s="78">
        <v>0</v>
      </c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</row>
    <row r="549" spans="1:31" ht="14.25" customHeight="1">
      <c r="A549" s="43" t="s">
        <v>344</v>
      </c>
      <c r="B549" s="28">
        <v>4333</v>
      </c>
      <c r="C549" s="29">
        <v>66</v>
      </c>
      <c r="D549" s="78">
        <v>1293.0999999999999</v>
      </c>
      <c r="E549" s="78">
        <v>1064.4000000000001</v>
      </c>
      <c r="F549" s="78">
        <v>1295.4000000000001</v>
      </c>
      <c r="G549" s="78">
        <v>1295.4000000000001</v>
      </c>
      <c r="H549" s="78">
        <v>1295.4000000000001</v>
      </c>
      <c r="I549" s="78">
        <v>1121.8</v>
      </c>
      <c r="J549" s="78">
        <v>19592.419999999998</v>
      </c>
      <c r="K549" s="78">
        <v>16127.27</v>
      </c>
      <c r="L549" s="78">
        <v>19627.27</v>
      </c>
      <c r="M549" s="78">
        <v>19627.27</v>
      </c>
      <c r="N549" s="78">
        <v>19627.27</v>
      </c>
      <c r="O549" s="78">
        <v>16996.97</v>
      </c>
      <c r="P549" s="29">
        <v>1</v>
      </c>
      <c r="Q549" s="78">
        <v>11.7</v>
      </c>
      <c r="R549" s="78">
        <v>11700</v>
      </c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</row>
    <row r="550" spans="1:31" ht="22.5" customHeight="1">
      <c r="A550" s="36" t="s">
        <v>391</v>
      </c>
      <c r="B550" s="28">
        <v>434</v>
      </c>
      <c r="C550" s="29">
        <v>1</v>
      </c>
      <c r="D550" s="78">
        <v>14.8</v>
      </c>
      <c r="E550" s="78">
        <v>10.7</v>
      </c>
      <c r="F550" s="78">
        <v>14.8</v>
      </c>
      <c r="G550" s="78">
        <v>14.8</v>
      </c>
      <c r="H550" s="78">
        <v>14.8</v>
      </c>
      <c r="I550" s="78">
        <v>14.7</v>
      </c>
      <c r="J550" s="78">
        <v>14800</v>
      </c>
      <c r="K550" s="78">
        <v>10700</v>
      </c>
      <c r="L550" s="78">
        <v>14800</v>
      </c>
      <c r="M550" s="78">
        <v>14800</v>
      </c>
      <c r="N550" s="78">
        <v>14800</v>
      </c>
      <c r="O550" s="78">
        <v>14700</v>
      </c>
      <c r="P550" s="29">
        <v>0</v>
      </c>
      <c r="Q550" s="78">
        <v>0</v>
      </c>
      <c r="R550" s="78">
        <v>0</v>
      </c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</row>
    <row r="551" spans="1:31" ht="18.75" customHeight="1">
      <c r="A551" s="34" t="s">
        <v>385</v>
      </c>
      <c r="B551" s="28">
        <v>4341</v>
      </c>
      <c r="C551" s="29">
        <v>0</v>
      </c>
      <c r="D551" s="78">
        <v>0</v>
      </c>
      <c r="E551" s="78">
        <v>0</v>
      </c>
      <c r="F551" s="78">
        <v>0</v>
      </c>
      <c r="G551" s="78">
        <v>0</v>
      </c>
      <c r="H551" s="78">
        <v>0</v>
      </c>
      <c r="I551" s="78">
        <v>0</v>
      </c>
      <c r="J551" s="78">
        <v>0</v>
      </c>
      <c r="K551" s="78">
        <v>0</v>
      </c>
      <c r="L551" s="78">
        <v>0</v>
      </c>
      <c r="M551" s="78">
        <v>0</v>
      </c>
      <c r="N551" s="78">
        <v>0</v>
      </c>
      <c r="O551" s="78">
        <v>0</v>
      </c>
      <c r="P551" s="29">
        <v>0</v>
      </c>
      <c r="Q551" s="78">
        <v>0</v>
      </c>
      <c r="R551" s="78">
        <v>0</v>
      </c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</row>
    <row r="552" spans="1:31" ht="14.25" customHeight="1">
      <c r="A552" s="43" t="s">
        <v>343</v>
      </c>
      <c r="B552" s="28">
        <v>4342</v>
      </c>
      <c r="C552" s="29">
        <v>0</v>
      </c>
      <c r="D552" s="78">
        <v>0</v>
      </c>
      <c r="E552" s="78">
        <v>0</v>
      </c>
      <c r="F552" s="78">
        <v>0</v>
      </c>
      <c r="G552" s="78">
        <v>0</v>
      </c>
      <c r="H552" s="78">
        <v>0</v>
      </c>
      <c r="I552" s="78">
        <v>0</v>
      </c>
      <c r="J552" s="78">
        <v>0</v>
      </c>
      <c r="K552" s="78">
        <v>0</v>
      </c>
      <c r="L552" s="78">
        <v>0</v>
      </c>
      <c r="M552" s="78">
        <v>0</v>
      </c>
      <c r="N552" s="78">
        <v>0</v>
      </c>
      <c r="O552" s="78">
        <v>0</v>
      </c>
      <c r="P552" s="29">
        <v>0</v>
      </c>
      <c r="Q552" s="78">
        <v>0</v>
      </c>
      <c r="R552" s="78">
        <v>0</v>
      </c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</row>
    <row r="553" spans="1:31" ht="14.25" customHeight="1">
      <c r="A553" s="43" t="s">
        <v>344</v>
      </c>
      <c r="B553" s="28">
        <v>4343</v>
      </c>
      <c r="C553" s="29">
        <v>1</v>
      </c>
      <c r="D553" s="78">
        <v>14.8</v>
      </c>
      <c r="E553" s="78">
        <v>10.7</v>
      </c>
      <c r="F553" s="78">
        <v>14.8</v>
      </c>
      <c r="G553" s="78">
        <v>14.8</v>
      </c>
      <c r="H553" s="78">
        <v>14.8</v>
      </c>
      <c r="I553" s="78">
        <v>14.7</v>
      </c>
      <c r="J553" s="78">
        <v>14800</v>
      </c>
      <c r="K553" s="78">
        <v>10700</v>
      </c>
      <c r="L553" s="78">
        <v>14800</v>
      </c>
      <c r="M553" s="78">
        <v>14800</v>
      </c>
      <c r="N553" s="78">
        <v>14800</v>
      </c>
      <c r="O553" s="78">
        <v>14700</v>
      </c>
      <c r="P553" s="29">
        <v>0</v>
      </c>
      <c r="Q553" s="78">
        <v>0</v>
      </c>
      <c r="R553" s="78">
        <v>0</v>
      </c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</row>
    <row r="554" spans="1:31" ht="34.5" customHeight="1">
      <c r="A554" s="27" t="s">
        <v>392</v>
      </c>
      <c r="B554" s="28">
        <v>4344</v>
      </c>
      <c r="C554" s="29">
        <v>3336</v>
      </c>
      <c r="D554" s="78">
        <v>24039.8</v>
      </c>
      <c r="E554" s="78">
        <v>23009.4</v>
      </c>
      <c r="F554" s="78">
        <v>26231.4</v>
      </c>
      <c r="G554" s="78">
        <v>26233</v>
      </c>
      <c r="H554" s="78">
        <v>26233</v>
      </c>
      <c r="I554" s="78">
        <v>26573.200000000001</v>
      </c>
      <c r="J554" s="78">
        <v>7206.21</v>
      </c>
      <c r="K554" s="78">
        <v>6897.27</v>
      </c>
      <c r="L554" s="78">
        <v>7863.16</v>
      </c>
      <c r="M554" s="78">
        <v>7863.64</v>
      </c>
      <c r="N554" s="78">
        <v>7863.64</v>
      </c>
      <c r="O554" s="78">
        <v>7965.62</v>
      </c>
      <c r="P554" s="29">
        <v>89</v>
      </c>
      <c r="Q554" s="78">
        <v>787.3</v>
      </c>
      <c r="R554" s="78">
        <v>8846.07</v>
      </c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</row>
    <row r="555" spans="1:31" ht="66" customHeight="1">
      <c r="A555" s="43" t="s">
        <v>684</v>
      </c>
      <c r="B555" s="28">
        <v>4345</v>
      </c>
      <c r="C555" s="29">
        <v>3165</v>
      </c>
      <c r="D555" s="78">
        <v>22393.4</v>
      </c>
      <c r="E555" s="78">
        <v>21489.599999999999</v>
      </c>
      <c r="F555" s="78">
        <v>24476.5</v>
      </c>
      <c r="G555" s="78">
        <v>24476.5</v>
      </c>
      <c r="H555" s="78">
        <v>24476.5</v>
      </c>
      <c r="I555" s="78">
        <v>24786.400000000001</v>
      </c>
      <c r="J555" s="78">
        <v>7075.36</v>
      </c>
      <c r="K555" s="78">
        <v>6789.73</v>
      </c>
      <c r="L555" s="78">
        <v>7733.49</v>
      </c>
      <c r="M555" s="78">
        <v>7733.49</v>
      </c>
      <c r="N555" s="78">
        <v>7733.49</v>
      </c>
      <c r="O555" s="78">
        <v>7831.41</v>
      </c>
      <c r="P555" s="29">
        <v>86</v>
      </c>
      <c r="Q555" s="78">
        <v>761.5</v>
      </c>
      <c r="R555" s="78">
        <v>8854.65</v>
      </c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</row>
    <row r="556" spans="1:31" ht="22.5" customHeight="1">
      <c r="A556" s="34" t="s">
        <v>385</v>
      </c>
      <c r="B556" s="28">
        <v>4346</v>
      </c>
      <c r="C556" s="29">
        <v>471</v>
      </c>
      <c r="D556" s="78">
        <v>4361.6000000000004</v>
      </c>
      <c r="E556" s="78">
        <v>4163.3</v>
      </c>
      <c r="F556" s="78">
        <v>4779.5</v>
      </c>
      <c r="G556" s="78">
        <v>4779.5</v>
      </c>
      <c r="H556" s="78">
        <v>4779.5</v>
      </c>
      <c r="I556" s="78">
        <v>4813.6000000000004</v>
      </c>
      <c r="J556" s="78">
        <v>9260.2999999999993</v>
      </c>
      <c r="K556" s="78">
        <v>8839.2800000000007</v>
      </c>
      <c r="L556" s="78">
        <v>10147.56</v>
      </c>
      <c r="M556" s="78">
        <v>10147.56</v>
      </c>
      <c r="N556" s="78">
        <v>10147.56</v>
      </c>
      <c r="O556" s="78">
        <v>10219.959999999999</v>
      </c>
      <c r="P556" s="29">
        <v>13</v>
      </c>
      <c r="Q556" s="78">
        <v>141.69999999999999</v>
      </c>
      <c r="R556" s="78">
        <v>10900</v>
      </c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</row>
    <row r="557" spans="1:31" ht="14.25" customHeight="1">
      <c r="A557" s="43" t="s">
        <v>343</v>
      </c>
      <c r="B557" s="28">
        <v>4347</v>
      </c>
      <c r="C557" s="29">
        <v>1608</v>
      </c>
      <c r="D557" s="78">
        <v>11846.1</v>
      </c>
      <c r="E557" s="78">
        <v>11378.2</v>
      </c>
      <c r="F557" s="78">
        <v>12925.8</v>
      </c>
      <c r="G557" s="78">
        <v>12925.8</v>
      </c>
      <c r="H557" s="78">
        <v>12925.8</v>
      </c>
      <c r="I557" s="78">
        <v>13092.4</v>
      </c>
      <c r="J557" s="78">
        <v>7366.98</v>
      </c>
      <c r="K557" s="78">
        <v>7076</v>
      </c>
      <c r="L557" s="78">
        <v>8038.43</v>
      </c>
      <c r="M557" s="78">
        <v>8038.43</v>
      </c>
      <c r="N557" s="78">
        <v>8038.43</v>
      </c>
      <c r="O557" s="78">
        <v>8142.04</v>
      </c>
      <c r="P557" s="29">
        <v>50</v>
      </c>
      <c r="Q557" s="78">
        <v>457</v>
      </c>
      <c r="R557" s="78">
        <v>9140</v>
      </c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</row>
    <row r="558" spans="1:31" ht="14.25" customHeight="1">
      <c r="A558" s="43" t="s">
        <v>344</v>
      </c>
      <c r="B558" s="28">
        <v>4348</v>
      </c>
      <c r="C558" s="29">
        <v>1076</v>
      </c>
      <c r="D558" s="78">
        <v>6129.5</v>
      </c>
      <c r="E558" s="78">
        <v>5893.6</v>
      </c>
      <c r="F558" s="78">
        <v>6715</v>
      </c>
      <c r="G558" s="78">
        <v>6715</v>
      </c>
      <c r="H558" s="78">
        <v>6715</v>
      </c>
      <c r="I558" s="78">
        <v>6824.2</v>
      </c>
      <c r="J558" s="78">
        <v>5696.56</v>
      </c>
      <c r="K558" s="78">
        <v>5477.32</v>
      </c>
      <c r="L558" s="78">
        <v>6240.71</v>
      </c>
      <c r="M558" s="78">
        <v>6240.71</v>
      </c>
      <c r="N558" s="78">
        <v>6240.71</v>
      </c>
      <c r="O558" s="78">
        <v>6342.19</v>
      </c>
      <c r="P558" s="29">
        <v>23</v>
      </c>
      <c r="Q558" s="78">
        <v>162.80000000000001</v>
      </c>
      <c r="R558" s="78">
        <v>7078.26</v>
      </c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</row>
    <row r="559" spans="1:31" ht="14.25" customHeight="1">
      <c r="A559" s="43" t="s">
        <v>393</v>
      </c>
      <c r="B559" s="28">
        <v>4349</v>
      </c>
      <c r="C559" s="29">
        <v>10</v>
      </c>
      <c r="D559" s="78">
        <v>56.2</v>
      </c>
      <c r="E559" s="78">
        <v>54.5</v>
      </c>
      <c r="F559" s="78">
        <v>56.2</v>
      </c>
      <c r="G559" s="78">
        <v>56.2</v>
      </c>
      <c r="H559" s="78">
        <v>56.2</v>
      </c>
      <c r="I559" s="78">
        <v>56.2</v>
      </c>
      <c r="J559" s="78">
        <v>5620</v>
      </c>
      <c r="K559" s="78">
        <v>5450</v>
      </c>
      <c r="L559" s="78">
        <v>5620</v>
      </c>
      <c r="M559" s="78">
        <v>5620</v>
      </c>
      <c r="N559" s="78">
        <v>5620</v>
      </c>
      <c r="O559" s="78">
        <v>5620</v>
      </c>
      <c r="P559" s="29">
        <v>0</v>
      </c>
      <c r="Q559" s="78">
        <v>0</v>
      </c>
      <c r="R559" s="78">
        <v>0</v>
      </c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</row>
    <row r="560" spans="1:31" ht="22.5" customHeight="1">
      <c r="A560" s="36" t="s">
        <v>394</v>
      </c>
      <c r="B560" s="28">
        <v>43410</v>
      </c>
      <c r="C560" s="29">
        <v>171</v>
      </c>
      <c r="D560" s="78">
        <v>1646.4</v>
      </c>
      <c r="E560" s="78">
        <v>1519.8</v>
      </c>
      <c r="F560" s="78">
        <v>1754.9</v>
      </c>
      <c r="G560" s="78">
        <v>1756.5</v>
      </c>
      <c r="H560" s="78">
        <v>1756.5</v>
      </c>
      <c r="I560" s="78">
        <v>1786.8</v>
      </c>
      <c r="J560" s="78">
        <v>9628.07</v>
      </c>
      <c r="K560" s="78">
        <v>8887.7199999999993</v>
      </c>
      <c r="L560" s="78">
        <v>10263.16</v>
      </c>
      <c r="M560" s="78">
        <v>10272.51</v>
      </c>
      <c r="N560" s="78">
        <v>10272.51</v>
      </c>
      <c r="O560" s="78">
        <v>10449.120000000001</v>
      </c>
      <c r="P560" s="29">
        <v>3</v>
      </c>
      <c r="Q560" s="78">
        <v>25.8</v>
      </c>
      <c r="R560" s="78">
        <v>8600</v>
      </c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</row>
    <row r="561" spans="1:31" ht="21" customHeight="1">
      <c r="A561" s="34" t="s">
        <v>385</v>
      </c>
      <c r="B561" s="28">
        <v>43411</v>
      </c>
      <c r="C561" s="29">
        <v>7</v>
      </c>
      <c r="D561" s="78">
        <v>85.7</v>
      </c>
      <c r="E561" s="78">
        <v>77.599999999999994</v>
      </c>
      <c r="F561" s="78">
        <v>90.3</v>
      </c>
      <c r="G561" s="78">
        <v>90.3</v>
      </c>
      <c r="H561" s="78">
        <v>90.3</v>
      </c>
      <c r="I561" s="78">
        <v>91.2</v>
      </c>
      <c r="J561" s="78">
        <v>12242.86</v>
      </c>
      <c r="K561" s="78">
        <v>11085.71</v>
      </c>
      <c r="L561" s="78">
        <v>12900</v>
      </c>
      <c r="M561" s="78">
        <v>12900</v>
      </c>
      <c r="N561" s="78">
        <v>12900</v>
      </c>
      <c r="O561" s="78">
        <v>13028.57</v>
      </c>
      <c r="P561" s="29">
        <v>0</v>
      </c>
      <c r="Q561" s="78">
        <v>0</v>
      </c>
      <c r="R561" s="78">
        <v>0</v>
      </c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</row>
    <row r="562" spans="1:31" ht="14.25" customHeight="1">
      <c r="A562" s="43" t="s">
        <v>343</v>
      </c>
      <c r="B562" s="28">
        <v>43412</v>
      </c>
      <c r="C562" s="29">
        <v>61</v>
      </c>
      <c r="D562" s="78">
        <v>760.4</v>
      </c>
      <c r="E562" s="78">
        <v>714</v>
      </c>
      <c r="F562" s="78">
        <v>794.7</v>
      </c>
      <c r="G562" s="78">
        <v>796.3</v>
      </c>
      <c r="H562" s="78">
        <v>796.3</v>
      </c>
      <c r="I562" s="78">
        <v>802.1</v>
      </c>
      <c r="J562" s="78">
        <v>12465.57</v>
      </c>
      <c r="K562" s="78">
        <v>11704.92</v>
      </c>
      <c r="L562" s="78">
        <v>13027.87</v>
      </c>
      <c r="M562" s="78">
        <v>13054.1</v>
      </c>
      <c r="N562" s="78">
        <v>13054.1</v>
      </c>
      <c r="O562" s="78">
        <v>13149.18</v>
      </c>
      <c r="P562" s="29">
        <v>3</v>
      </c>
      <c r="Q562" s="78">
        <v>25.8</v>
      </c>
      <c r="R562" s="78">
        <v>8600</v>
      </c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</row>
    <row r="563" spans="1:31" ht="11.25" customHeight="1">
      <c r="A563" s="43" t="s">
        <v>344</v>
      </c>
      <c r="B563" s="28">
        <v>43413</v>
      </c>
      <c r="C563" s="29">
        <v>103</v>
      </c>
      <c r="D563" s="78">
        <v>800.3</v>
      </c>
      <c r="E563" s="78">
        <v>728.2</v>
      </c>
      <c r="F563" s="78">
        <v>869.9</v>
      </c>
      <c r="G563" s="78">
        <v>869.9</v>
      </c>
      <c r="H563" s="78">
        <v>869.9</v>
      </c>
      <c r="I563" s="78">
        <v>893.5</v>
      </c>
      <c r="J563" s="78">
        <v>7769.9</v>
      </c>
      <c r="K563" s="78">
        <v>7069.9</v>
      </c>
      <c r="L563" s="78">
        <v>8445.6299999999992</v>
      </c>
      <c r="M563" s="78">
        <v>8445.6299999999992</v>
      </c>
      <c r="N563" s="78">
        <v>8445.6299999999992</v>
      </c>
      <c r="O563" s="78">
        <v>8674.76</v>
      </c>
      <c r="P563" s="29">
        <v>0</v>
      </c>
      <c r="Q563" s="78">
        <v>0</v>
      </c>
      <c r="R563" s="78">
        <v>0</v>
      </c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</row>
    <row r="564" spans="1:31" ht="35.25" customHeight="1">
      <c r="A564" s="27" t="s">
        <v>395</v>
      </c>
      <c r="B564" s="28">
        <v>435</v>
      </c>
      <c r="C564" s="29">
        <v>72</v>
      </c>
      <c r="D564" s="78">
        <v>975.6</v>
      </c>
      <c r="E564" s="78">
        <v>867.2</v>
      </c>
      <c r="F564" s="78">
        <v>985</v>
      </c>
      <c r="G564" s="78">
        <v>985</v>
      </c>
      <c r="H564" s="78">
        <v>985</v>
      </c>
      <c r="I564" s="78">
        <v>898.1</v>
      </c>
      <c r="J564" s="78">
        <v>13550</v>
      </c>
      <c r="K564" s="78">
        <v>12044.44</v>
      </c>
      <c r="L564" s="78">
        <v>13681.94</v>
      </c>
      <c r="M564" s="78">
        <v>13681.94</v>
      </c>
      <c r="N564" s="78">
        <v>13681.94</v>
      </c>
      <c r="O564" s="78">
        <v>12473.61</v>
      </c>
      <c r="P564" s="29">
        <v>0</v>
      </c>
      <c r="Q564" s="78">
        <v>0</v>
      </c>
      <c r="R564" s="78">
        <v>0</v>
      </c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</row>
    <row r="565" spans="1:31" ht="53.25" customHeight="1">
      <c r="A565" s="43" t="s">
        <v>685</v>
      </c>
      <c r="B565" s="28">
        <v>436</v>
      </c>
      <c r="C565" s="29">
        <v>58</v>
      </c>
      <c r="D565" s="78">
        <v>903.4</v>
      </c>
      <c r="E565" s="78">
        <v>799.6</v>
      </c>
      <c r="F565" s="78">
        <v>910.4</v>
      </c>
      <c r="G565" s="78">
        <v>910.4</v>
      </c>
      <c r="H565" s="78">
        <v>910.4</v>
      </c>
      <c r="I565" s="78">
        <v>819.2</v>
      </c>
      <c r="J565" s="78">
        <v>15575.86</v>
      </c>
      <c r="K565" s="78">
        <v>13786.21</v>
      </c>
      <c r="L565" s="78">
        <v>15696.55</v>
      </c>
      <c r="M565" s="78">
        <v>15696.55</v>
      </c>
      <c r="N565" s="78">
        <v>15696.55</v>
      </c>
      <c r="O565" s="78">
        <v>14125.86</v>
      </c>
      <c r="P565" s="29">
        <v>0</v>
      </c>
      <c r="Q565" s="78">
        <v>0</v>
      </c>
      <c r="R565" s="78">
        <v>0</v>
      </c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</row>
    <row r="566" spans="1:31" ht="23.25" customHeight="1">
      <c r="A566" s="34" t="s">
        <v>396</v>
      </c>
      <c r="B566" s="28">
        <v>4361</v>
      </c>
      <c r="C566" s="29">
        <v>54</v>
      </c>
      <c r="D566" s="78">
        <v>878.8</v>
      </c>
      <c r="E566" s="78">
        <v>776.1</v>
      </c>
      <c r="F566" s="78">
        <v>885.8</v>
      </c>
      <c r="G566" s="78">
        <v>885.8</v>
      </c>
      <c r="H566" s="78">
        <v>885.8</v>
      </c>
      <c r="I566" s="78">
        <v>795.5</v>
      </c>
      <c r="J566" s="78">
        <v>16274.07</v>
      </c>
      <c r="K566" s="78">
        <v>14372.22</v>
      </c>
      <c r="L566" s="78">
        <v>16403.7</v>
      </c>
      <c r="M566" s="78">
        <v>16403.7</v>
      </c>
      <c r="N566" s="78">
        <v>16403.7</v>
      </c>
      <c r="O566" s="78">
        <v>14731.48</v>
      </c>
      <c r="P566" s="29">
        <v>0</v>
      </c>
      <c r="Q566" s="78">
        <v>0</v>
      </c>
      <c r="R566" s="78">
        <v>0</v>
      </c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</row>
    <row r="567" spans="1:31" ht="18.75" customHeight="1">
      <c r="A567" s="34" t="s">
        <v>397</v>
      </c>
      <c r="B567" s="28">
        <v>4362</v>
      </c>
      <c r="C567" s="29">
        <v>4</v>
      </c>
      <c r="D567" s="78">
        <v>24.6</v>
      </c>
      <c r="E567" s="78">
        <v>23.5</v>
      </c>
      <c r="F567" s="78">
        <v>24.6</v>
      </c>
      <c r="G567" s="78">
        <v>24.6</v>
      </c>
      <c r="H567" s="78">
        <v>24.6</v>
      </c>
      <c r="I567" s="78">
        <v>23.7</v>
      </c>
      <c r="J567" s="78">
        <v>6150</v>
      </c>
      <c r="K567" s="78">
        <v>5875</v>
      </c>
      <c r="L567" s="78">
        <v>6150</v>
      </c>
      <c r="M567" s="78">
        <v>6150</v>
      </c>
      <c r="N567" s="78">
        <v>6150</v>
      </c>
      <c r="O567" s="78">
        <v>5925</v>
      </c>
      <c r="P567" s="29">
        <v>0</v>
      </c>
      <c r="Q567" s="78">
        <v>0</v>
      </c>
      <c r="R567" s="78">
        <v>0</v>
      </c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</row>
    <row r="568" spans="1:31" ht="12" customHeight="1">
      <c r="A568" s="27" t="s">
        <v>398</v>
      </c>
      <c r="B568" s="28">
        <v>437</v>
      </c>
      <c r="C568" s="29">
        <v>14</v>
      </c>
      <c r="D568" s="78">
        <v>72.2</v>
      </c>
      <c r="E568" s="78">
        <v>67.599999999999994</v>
      </c>
      <c r="F568" s="78">
        <v>74.599999999999994</v>
      </c>
      <c r="G568" s="78">
        <v>74.599999999999994</v>
      </c>
      <c r="H568" s="78">
        <v>74.599999999999994</v>
      </c>
      <c r="I568" s="78">
        <v>78.900000000000006</v>
      </c>
      <c r="J568" s="78">
        <v>5157.1400000000003</v>
      </c>
      <c r="K568" s="78">
        <v>4828.57</v>
      </c>
      <c r="L568" s="78">
        <v>5328.57</v>
      </c>
      <c r="M568" s="78">
        <v>5328.57</v>
      </c>
      <c r="N568" s="78">
        <v>5328.57</v>
      </c>
      <c r="O568" s="78">
        <v>5635.71</v>
      </c>
      <c r="P568" s="29">
        <v>0</v>
      </c>
      <c r="Q568" s="78">
        <v>0</v>
      </c>
      <c r="R568" s="78">
        <v>0</v>
      </c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</row>
    <row r="569" spans="1:31" ht="18.75" customHeight="1">
      <c r="A569" s="34" t="s">
        <v>396</v>
      </c>
      <c r="B569" s="28">
        <v>4371</v>
      </c>
      <c r="C569" s="29">
        <v>14</v>
      </c>
      <c r="D569" s="78">
        <v>72.2</v>
      </c>
      <c r="E569" s="78">
        <v>67.599999999999994</v>
      </c>
      <c r="F569" s="78">
        <v>74.599999999999994</v>
      </c>
      <c r="G569" s="78">
        <v>74.599999999999994</v>
      </c>
      <c r="H569" s="78">
        <v>74.599999999999994</v>
      </c>
      <c r="I569" s="78">
        <v>78.900000000000006</v>
      </c>
      <c r="J569" s="78">
        <v>5157.1400000000003</v>
      </c>
      <c r="K569" s="78">
        <v>4828.57</v>
      </c>
      <c r="L569" s="78">
        <v>5328.57</v>
      </c>
      <c r="M569" s="78">
        <v>5328.57</v>
      </c>
      <c r="N569" s="78">
        <v>5328.57</v>
      </c>
      <c r="O569" s="78">
        <v>5635.71</v>
      </c>
      <c r="P569" s="29">
        <v>0</v>
      </c>
      <c r="Q569" s="78">
        <v>0</v>
      </c>
      <c r="R569" s="78">
        <v>0</v>
      </c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</row>
    <row r="570" spans="1:31" ht="21.75" customHeight="1">
      <c r="A570" s="34" t="s">
        <v>397</v>
      </c>
      <c r="B570" s="28">
        <v>4372</v>
      </c>
      <c r="C570" s="29">
        <v>0</v>
      </c>
      <c r="D570" s="78">
        <v>0</v>
      </c>
      <c r="E570" s="78">
        <v>0</v>
      </c>
      <c r="F570" s="78">
        <v>0</v>
      </c>
      <c r="G570" s="78">
        <v>0</v>
      </c>
      <c r="H570" s="78">
        <v>0</v>
      </c>
      <c r="I570" s="78">
        <v>0</v>
      </c>
      <c r="J570" s="78">
        <v>0</v>
      </c>
      <c r="K570" s="78">
        <v>0</v>
      </c>
      <c r="L570" s="78">
        <v>0</v>
      </c>
      <c r="M570" s="78">
        <v>0</v>
      </c>
      <c r="N570" s="78">
        <v>0</v>
      </c>
      <c r="O570" s="78">
        <v>0</v>
      </c>
      <c r="P570" s="29">
        <v>0</v>
      </c>
      <c r="Q570" s="78">
        <v>0</v>
      </c>
      <c r="R570" s="78">
        <v>0</v>
      </c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</row>
    <row r="571" spans="1:31" ht="48" customHeight="1">
      <c r="A571" s="27" t="s">
        <v>399</v>
      </c>
      <c r="B571" s="28">
        <v>438</v>
      </c>
      <c r="C571" s="29">
        <v>124</v>
      </c>
      <c r="D571" s="78">
        <v>1564.9</v>
      </c>
      <c r="E571" s="78">
        <v>1403.7</v>
      </c>
      <c r="F571" s="78">
        <v>1588.6</v>
      </c>
      <c r="G571" s="78">
        <v>1593.4</v>
      </c>
      <c r="H571" s="78">
        <v>1596.5</v>
      </c>
      <c r="I571" s="78">
        <v>1479.5</v>
      </c>
      <c r="J571" s="78">
        <v>12620.16</v>
      </c>
      <c r="K571" s="78">
        <v>11320.16</v>
      </c>
      <c r="L571" s="78">
        <v>12811.29</v>
      </c>
      <c r="M571" s="78">
        <v>12850</v>
      </c>
      <c r="N571" s="78">
        <v>12875</v>
      </c>
      <c r="O571" s="78">
        <v>11932.26</v>
      </c>
      <c r="P571" s="29">
        <v>1</v>
      </c>
      <c r="Q571" s="78">
        <v>7.8</v>
      </c>
      <c r="R571" s="78">
        <v>7800</v>
      </c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</row>
    <row r="572" spans="1:31" ht="64.5" customHeight="1">
      <c r="A572" s="43" t="s">
        <v>686</v>
      </c>
      <c r="B572" s="28">
        <v>439</v>
      </c>
      <c r="C572" s="29">
        <v>104</v>
      </c>
      <c r="D572" s="78">
        <v>1487.2</v>
      </c>
      <c r="E572" s="78">
        <v>1332.5</v>
      </c>
      <c r="F572" s="78">
        <v>1503.5</v>
      </c>
      <c r="G572" s="78">
        <v>1508.3</v>
      </c>
      <c r="H572" s="78">
        <v>1508.3</v>
      </c>
      <c r="I572" s="78">
        <v>1388.2</v>
      </c>
      <c r="J572" s="78">
        <v>14300</v>
      </c>
      <c r="K572" s="78">
        <v>12812.5</v>
      </c>
      <c r="L572" s="78">
        <v>14456.73</v>
      </c>
      <c r="M572" s="78">
        <v>14502.88</v>
      </c>
      <c r="N572" s="78">
        <v>14502.88</v>
      </c>
      <c r="O572" s="78">
        <v>13349.04</v>
      </c>
      <c r="P572" s="29">
        <v>1</v>
      </c>
      <c r="Q572" s="78">
        <v>7.8</v>
      </c>
      <c r="R572" s="78">
        <v>7800</v>
      </c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</row>
    <row r="573" spans="1:31" ht="19.5" customHeight="1">
      <c r="A573" s="34" t="s">
        <v>396</v>
      </c>
      <c r="B573" s="28">
        <v>4391</v>
      </c>
      <c r="C573" s="29">
        <v>100</v>
      </c>
      <c r="D573" s="78">
        <v>1439.6</v>
      </c>
      <c r="E573" s="78">
        <v>1294.4000000000001</v>
      </c>
      <c r="F573" s="78">
        <v>1455.9</v>
      </c>
      <c r="G573" s="78">
        <v>1460.7</v>
      </c>
      <c r="H573" s="78">
        <v>1460.7</v>
      </c>
      <c r="I573" s="78">
        <v>1347.5</v>
      </c>
      <c r="J573" s="78">
        <v>14396</v>
      </c>
      <c r="K573" s="78">
        <v>12944</v>
      </c>
      <c r="L573" s="78">
        <v>14559</v>
      </c>
      <c r="M573" s="78">
        <v>14607</v>
      </c>
      <c r="N573" s="78">
        <v>14607</v>
      </c>
      <c r="O573" s="78">
        <v>13475</v>
      </c>
      <c r="P573" s="29">
        <v>1</v>
      </c>
      <c r="Q573" s="78">
        <v>7.8</v>
      </c>
      <c r="R573" s="78">
        <v>7800</v>
      </c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</row>
    <row r="574" spans="1:31" ht="21" customHeight="1">
      <c r="A574" s="34" t="s">
        <v>397</v>
      </c>
      <c r="B574" s="28">
        <v>4392</v>
      </c>
      <c r="C574" s="29">
        <v>4</v>
      </c>
      <c r="D574" s="78">
        <v>47.6</v>
      </c>
      <c r="E574" s="78">
        <v>38.1</v>
      </c>
      <c r="F574" s="78">
        <v>47.6</v>
      </c>
      <c r="G574" s="78">
        <v>47.6</v>
      </c>
      <c r="H574" s="78">
        <v>47.6</v>
      </c>
      <c r="I574" s="78">
        <v>40.700000000000003</v>
      </c>
      <c r="J574" s="78">
        <v>11900</v>
      </c>
      <c r="K574" s="78">
        <v>9525</v>
      </c>
      <c r="L574" s="78">
        <v>11900</v>
      </c>
      <c r="M574" s="78">
        <v>11900</v>
      </c>
      <c r="N574" s="78">
        <v>11900</v>
      </c>
      <c r="O574" s="78">
        <v>10175</v>
      </c>
      <c r="P574" s="29">
        <v>0</v>
      </c>
      <c r="Q574" s="78">
        <v>0</v>
      </c>
      <c r="R574" s="78">
        <v>0</v>
      </c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</row>
    <row r="575" spans="1:31" ht="21" customHeight="1">
      <c r="A575" s="36" t="s">
        <v>400</v>
      </c>
      <c r="B575" s="28">
        <v>440</v>
      </c>
      <c r="C575" s="29">
        <v>20</v>
      </c>
      <c r="D575" s="78">
        <v>77.7</v>
      </c>
      <c r="E575" s="78">
        <v>71.2</v>
      </c>
      <c r="F575" s="78">
        <v>85.1</v>
      </c>
      <c r="G575" s="78">
        <v>85.1</v>
      </c>
      <c r="H575" s="78">
        <v>88.2</v>
      </c>
      <c r="I575" s="78">
        <v>91.3</v>
      </c>
      <c r="J575" s="78">
        <v>3885</v>
      </c>
      <c r="K575" s="78">
        <v>3560</v>
      </c>
      <c r="L575" s="78">
        <v>4255</v>
      </c>
      <c r="M575" s="78">
        <v>4255</v>
      </c>
      <c r="N575" s="78">
        <v>4410</v>
      </c>
      <c r="O575" s="78">
        <v>4565</v>
      </c>
      <c r="P575" s="29">
        <v>0</v>
      </c>
      <c r="Q575" s="78">
        <v>0</v>
      </c>
      <c r="R575" s="78">
        <v>0</v>
      </c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</row>
    <row r="576" spans="1:31" ht="22.5" customHeight="1">
      <c r="A576" s="34" t="s">
        <v>396</v>
      </c>
      <c r="B576" s="28">
        <v>4401</v>
      </c>
      <c r="C576" s="29">
        <v>20</v>
      </c>
      <c r="D576" s="78">
        <v>77.7</v>
      </c>
      <c r="E576" s="78">
        <v>71.2</v>
      </c>
      <c r="F576" s="78">
        <v>85.1</v>
      </c>
      <c r="G576" s="78">
        <v>85.1</v>
      </c>
      <c r="H576" s="78">
        <v>88.2</v>
      </c>
      <c r="I576" s="78">
        <v>91.3</v>
      </c>
      <c r="J576" s="78">
        <v>3885</v>
      </c>
      <c r="K576" s="78">
        <v>3560</v>
      </c>
      <c r="L576" s="78">
        <v>4255</v>
      </c>
      <c r="M576" s="78">
        <v>4255</v>
      </c>
      <c r="N576" s="78">
        <v>4410</v>
      </c>
      <c r="O576" s="78">
        <v>4565</v>
      </c>
      <c r="P576" s="29">
        <v>0</v>
      </c>
      <c r="Q576" s="78">
        <v>0</v>
      </c>
      <c r="R576" s="78">
        <v>0</v>
      </c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</row>
    <row r="577" spans="1:31" ht="23.25" customHeight="1">
      <c r="A577" s="34" t="s">
        <v>397</v>
      </c>
      <c r="B577" s="28">
        <v>4402</v>
      </c>
      <c r="C577" s="29">
        <v>0</v>
      </c>
      <c r="D577" s="78">
        <v>0</v>
      </c>
      <c r="E577" s="78">
        <v>0</v>
      </c>
      <c r="F577" s="78">
        <v>0</v>
      </c>
      <c r="G577" s="78">
        <v>0</v>
      </c>
      <c r="H577" s="78">
        <v>0</v>
      </c>
      <c r="I577" s="78">
        <v>0</v>
      </c>
      <c r="J577" s="78">
        <v>0</v>
      </c>
      <c r="K577" s="78">
        <v>0</v>
      </c>
      <c r="L577" s="78">
        <v>0</v>
      </c>
      <c r="M577" s="78">
        <v>0</v>
      </c>
      <c r="N577" s="78">
        <v>0</v>
      </c>
      <c r="O577" s="78">
        <v>0</v>
      </c>
      <c r="P577" s="29">
        <v>0</v>
      </c>
      <c r="Q577" s="78">
        <v>0</v>
      </c>
      <c r="R577" s="78">
        <v>0</v>
      </c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</row>
    <row r="578" spans="1:31" ht="20.25" customHeight="1">
      <c r="A578" s="27" t="s">
        <v>401</v>
      </c>
      <c r="B578" s="28">
        <v>441</v>
      </c>
      <c r="C578" s="29">
        <v>43</v>
      </c>
      <c r="D578" s="78">
        <v>167.8</v>
      </c>
      <c r="E578" s="78">
        <v>137.1</v>
      </c>
      <c r="F578" s="78">
        <v>172.9</v>
      </c>
      <c r="G578" s="78">
        <v>172.9</v>
      </c>
      <c r="H578" s="78">
        <v>172.9</v>
      </c>
      <c r="I578" s="78">
        <v>180.4</v>
      </c>
      <c r="J578" s="78">
        <v>3902.33</v>
      </c>
      <c r="K578" s="78">
        <v>3188.37</v>
      </c>
      <c r="L578" s="78">
        <v>4020.93</v>
      </c>
      <c r="M578" s="78">
        <v>4020.93</v>
      </c>
      <c r="N578" s="78">
        <v>4020.93</v>
      </c>
      <c r="O578" s="78">
        <v>4195.3500000000004</v>
      </c>
      <c r="P578" s="29">
        <v>1</v>
      </c>
      <c r="Q578" s="78">
        <v>2.4</v>
      </c>
      <c r="R578" s="78">
        <v>2400</v>
      </c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</row>
    <row r="579" spans="1:31" ht="54" customHeight="1">
      <c r="A579" s="43" t="s">
        <v>687</v>
      </c>
      <c r="B579" s="28">
        <v>442</v>
      </c>
      <c r="C579" s="29">
        <v>1</v>
      </c>
      <c r="D579" s="78">
        <v>19.600000000000001</v>
      </c>
      <c r="E579" s="78">
        <v>17.899999999999999</v>
      </c>
      <c r="F579" s="78">
        <v>19.600000000000001</v>
      </c>
      <c r="G579" s="78">
        <v>19.600000000000001</v>
      </c>
      <c r="H579" s="78">
        <v>19.600000000000001</v>
      </c>
      <c r="I579" s="78">
        <v>18.100000000000001</v>
      </c>
      <c r="J579" s="78">
        <v>19600</v>
      </c>
      <c r="K579" s="78">
        <v>17900</v>
      </c>
      <c r="L579" s="78">
        <v>19600</v>
      </c>
      <c r="M579" s="78">
        <v>19600</v>
      </c>
      <c r="N579" s="78">
        <v>19600</v>
      </c>
      <c r="O579" s="78">
        <v>18100</v>
      </c>
      <c r="P579" s="29">
        <v>0</v>
      </c>
      <c r="Q579" s="78">
        <v>0</v>
      </c>
      <c r="R579" s="78">
        <v>0</v>
      </c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</row>
    <row r="580" spans="1:31" ht="11.25" customHeight="1">
      <c r="A580" s="36" t="s">
        <v>402</v>
      </c>
      <c r="B580" s="28">
        <v>443</v>
      </c>
      <c r="C580" s="29">
        <v>42</v>
      </c>
      <c r="D580" s="78">
        <v>148.19999999999999</v>
      </c>
      <c r="E580" s="78">
        <v>119.2</v>
      </c>
      <c r="F580" s="78">
        <v>153.30000000000001</v>
      </c>
      <c r="G580" s="78">
        <v>153.30000000000001</v>
      </c>
      <c r="H580" s="78">
        <v>153.30000000000001</v>
      </c>
      <c r="I580" s="78">
        <v>162.30000000000001</v>
      </c>
      <c r="J580" s="78">
        <v>3528.57</v>
      </c>
      <c r="K580" s="78">
        <v>2838.1</v>
      </c>
      <c r="L580" s="78">
        <v>3650</v>
      </c>
      <c r="M580" s="78">
        <v>3650</v>
      </c>
      <c r="N580" s="78">
        <v>3650</v>
      </c>
      <c r="O580" s="78">
        <v>3864.29</v>
      </c>
      <c r="P580" s="29">
        <v>1</v>
      </c>
      <c r="Q580" s="78">
        <v>2.4</v>
      </c>
      <c r="R580" s="78">
        <v>2400</v>
      </c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</row>
    <row r="581" spans="1:31" ht="24" customHeight="1">
      <c r="A581" s="27" t="s">
        <v>403</v>
      </c>
      <c r="B581" s="28">
        <v>444</v>
      </c>
      <c r="C581" s="29">
        <v>48125</v>
      </c>
      <c r="D581" s="78">
        <v>176058.6</v>
      </c>
      <c r="E581" s="78">
        <v>102483.6</v>
      </c>
      <c r="F581" s="78">
        <v>181654.5</v>
      </c>
      <c r="G581" s="78">
        <v>182279.6</v>
      </c>
      <c r="H581" s="78">
        <v>182313.60000000001</v>
      </c>
      <c r="I581" s="78">
        <v>196920.9</v>
      </c>
      <c r="J581" s="78">
        <v>3658.36</v>
      </c>
      <c r="K581" s="78">
        <v>2129.5300000000002</v>
      </c>
      <c r="L581" s="78">
        <v>3774.64</v>
      </c>
      <c r="M581" s="78">
        <v>3787.63</v>
      </c>
      <c r="N581" s="78">
        <v>3788.33</v>
      </c>
      <c r="O581" s="78">
        <v>4091.86</v>
      </c>
      <c r="P581" s="29">
        <v>14</v>
      </c>
      <c r="Q581" s="78">
        <v>43.7</v>
      </c>
      <c r="R581" s="78">
        <v>3121.43</v>
      </c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</row>
    <row r="582" spans="1:31" ht="24" customHeight="1">
      <c r="A582" s="27" t="s">
        <v>404</v>
      </c>
      <c r="B582" s="28">
        <v>445</v>
      </c>
      <c r="C582" s="29">
        <v>6</v>
      </c>
      <c r="D582" s="78">
        <v>0</v>
      </c>
      <c r="E582" s="78">
        <v>0</v>
      </c>
      <c r="F582" s="78">
        <v>0</v>
      </c>
      <c r="G582" s="78">
        <v>0</v>
      </c>
      <c r="H582" s="78">
        <v>0</v>
      </c>
      <c r="I582" s="78">
        <v>0</v>
      </c>
      <c r="J582" s="78">
        <v>0</v>
      </c>
      <c r="K582" s="78">
        <v>0</v>
      </c>
      <c r="L582" s="78">
        <v>0</v>
      </c>
      <c r="M582" s="78">
        <v>0</v>
      </c>
      <c r="N582" s="78">
        <v>0</v>
      </c>
      <c r="O582" s="78">
        <v>0</v>
      </c>
      <c r="P582" s="29">
        <v>0</v>
      </c>
      <c r="Q582" s="78">
        <v>0</v>
      </c>
      <c r="R582" s="78">
        <v>0</v>
      </c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</row>
    <row r="583" spans="1:31" ht="11.25" customHeight="1">
      <c r="A583" s="141" t="s">
        <v>405</v>
      </c>
      <c r="B583" s="142"/>
      <c r="C583" s="142"/>
      <c r="D583" s="142"/>
      <c r="E583" s="142"/>
      <c r="F583" s="143"/>
      <c r="G583" s="143"/>
      <c r="H583" s="143"/>
      <c r="I583" s="144"/>
      <c r="J583" s="70"/>
      <c r="K583" s="70"/>
      <c r="L583" s="70"/>
      <c r="M583" s="70"/>
      <c r="N583" s="70"/>
      <c r="O583" s="70"/>
      <c r="Q583" s="70"/>
      <c r="R583" s="70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</row>
    <row r="584" spans="1:31" ht="11.25" customHeight="1">
      <c r="C584" s="21">
        <f>C501-C502-C503-C504-C505-C506</f>
        <v>0</v>
      </c>
      <c r="D584" s="21">
        <f t="shared" ref="D584:I584" si="0">D501-D502-D503-D504-D505-D506</f>
        <v>4.7748471843078732E-12</v>
      </c>
      <c r="E584" s="21">
        <f t="shared" si="0"/>
        <v>0</v>
      </c>
      <c r="F584" s="21">
        <f t="shared" si="0"/>
        <v>0</v>
      </c>
      <c r="G584" s="21">
        <f t="shared" si="0"/>
        <v>8.6401996668428183E-12</v>
      </c>
      <c r="H584" s="21">
        <f t="shared" si="0"/>
        <v>-7.73070496506989E-12</v>
      </c>
      <c r="I584" s="21">
        <f t="shared" si="0"/>
        <v>0</v>
      </c>
      <c r="J584" s="70"/>
      <c r="K584" s="70"/>
      <c r="L584" s="70"/>
      <c r="M584" s="70"/>
      <c r="N584" s="70"/>
      <c r="O584" s="70"/>
      <c r="Q584" s="70"/>
      <c r="R584" s="70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</row>
    <row r="585" spans="1:31" ht="17.25" customHeight="1">
      <c r="A585" s="73" t="s">
        <v>654</v>
      </c>
      <c r="C585" s="70"/>
      <c r="D585" s="70"/>
      <c r="E585" s="70"/>
      <c r="F585" s="70"/>
      <c r="G585" s="70"/>
      <c r="H585" s="70"/>
      <c r="I585" s="70"/>
    </row>
    <row r="586" spans="1:31" ht="18" customHeight="1">
      <c r="A586" s="73" t="s">
        <v>655</v>
      </c>
      <c r="C586" s="70"/>
      <c r="D586" s="70"/>
      <c r="E586" s="70"/>
      <c r="F586" s="70"/>
      <c r="G586" s="70"/>
      <c r="H586" s="70"/>
      <c r="I586" s="70"/>
    </row>
    <row r="587" spans="1:31" ht="11.25" customHeight="1">
      <c r="A587" s="71"/>
    </row>
    <row r="588" spans="1:31" ht="11.25" customHeight="1">
      <c r="A588" s="72" t="s">
        <v>656</v>
      </c>
    </row>
    <row r="589" spans="1:31" ht="11.25" customHeight="1">
      <c r="A589" s="72" t="s">
        <v>657</v>
      </c>
    </row>
  </sheetData>
  <autoFilter ref="A2:R586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</autoFilter>
  <mergeCells count="52">
    <mergeCell ref="A517:O517"/>
    <mergeCell ref="A519:O519"/>
    <mergeCell ref="A521:O521"/>
    <mergeCell ref="A523:O523"/>
    <mergeCell ref="A583:I583"/>
    <mergeCell ref="A471:O471"/>
    <mergeCell ref="A475:O475"/>
    <mergeCell ref="A479:O479"/>
    <mergeCell ref="A491:O491"/>
    <mergeCell ref="A500:O500"/>
    <mergeCell ref="A425:O425"/>
    <mergeCell ref="A461:O461"/>
    <mergeCell ref="A463:O463"/>
    <mergeCell ref="A465:O465"/>
    <mergeCell ref="A469:O469"/>
    <mergeCell ref="A340:O340"/>
    <mergeCell ref="A345:O345"/>
    <mergeCell ref="A347:O347"/>
    <mergeCell ref="A357:O357"/>
    <mergeCell ref="A378:O378"/>
    <mergeCell ref="A293:O293"/>
    <mergeCell ref="A302:O302"/>
    <mergeCell ref="A312:O312"/>
    <mergeCell ref="A321:O321"/>
    <mergeCell ref="A331:O331"/>
    <mergeCell ref="A261:O261"/>
    <mergeCell ref="A271:O271"/>
    <mergeCell ref="A280:O280"/>
    <mergeCell ref="A282:O282"/>
    <mergeCell ref="A284:O284"/>
    <mergeCell ref="A10:O10"/>
    <mergeCell ref="A189:O189"/>
    <mergeCell ref="A219:O219"/>
    <mergeCell ref="I3:I4"/>
    <mergeCell ref="J3:K3"/>
    <mergeCell ref="L3:L4"/>
    <mergeCell ref="M3:M4"/>
    <mergeCell ref="A2:A4"/>
    <mergeCell ref="B2:B4"/>
    <mergeCell ref="D2:I2"/>
    <mergeCell ref="C3:C4"/>
    <mergeCell ref="D3:E3"/>
    <mergeCell ref="F3:F4"/>
    <mergeCell ref="G3:G4"/>
    <mergeCell ref="H3:H4"/>
    <mergeCell ref="O3:O4"/>
    <mergeCell ref="R3:R4"/>
    <mergeCell ref="J2:O2"/>
    <mergeCell ref="P3:P4"/>
    <mergeCell ref="Q3:Q4"/>
    <mergeCell ref="P2:R2"/>
    <mergeCell ref="N3:N4"/>
  </mergeCells>
  <hyperlinks>
    <hyperlink ref="C5" location="'1'!A1" display="'1'!A1"/>
    <hyperlink ref="D5" location="'2'!A1" display="'2'!A1"/>
    <hyperlink ref="E5" location="'3'!A1" display="'3'!A1"/>
    <hyperlink ref="F5" location="'4'!A1" display="'4'!A1"/>
    <hyperlink ref="G5" location="'5'!A1" display="'5'!A1"/>
    <hyperlink ref="H5" location="'6'!A1" display="'6'!A1"/>
    <hyperlink ref="I5" location="'7'!A1" display="'7'!A1"/>
    <hyperlink ref="J5" location="'8'!A1" display="'8'!A1"/>
    <hyperlink ref="K5" location="'9'!A1" display="'9'!A1"/>
    <hyperlink ref="L5" location="'10'!A1" display="'10'!A1"/>
    <hyperlink ref="M5" location="'11'!A1" display="'11'!A1"/>
    <hyperlink ref="N5" location="'12'!A1" display="'12'!A1"/>
    <hyperlink ref="O5" location="'13'!A1" display="'13'!A1"/>
    <hyperlink ref="P5" location="'14'!A1" display="'14'!A1"/>
    <hyperlink ref="Q5" location="'15'!A1" display="'15'!A1"/>
    <hyperlink ref="R5" location="'16'!A1" display="'16'!A1"/>
    <hyperlink ref="B6" location="'1'!A1" display="'1'!A1"/>
    <hyperlink ref="B7" location="'2'!A1" display="'2'!A1"/>
    <hyperlink ref="B8" location="'3'!A1" display="'3'!A1"/>
    <hyperlink ref="B9" location="'4'!A1" display="'4'!A1"/>
    <hyperlink ref="B11" location="'5'!A1" display="'5'!A1"/>
    <hyperlink ref="B12" location="'6'!A1" display="'6'!A1"/>
    <hyperlink ref="B13" location="'7'!A1" display="'7'!A1"/>
    <hyperlink ref="B14" location="'8'!A1" display="'8'!A1"/>
    <hyperlink ref="B15" location="'9'!A1" display="'9'!A1"/>
    <hyperlink ref="B16" location="'10'!A1" display="'10'!A1"/>
    <hyperlink ref="B17" location="'11'!A1" display="'11'!A1"/>
    <hyperlink ref="B18" location="'12'!A1" display="'12'!A1"/>
    <hyperlink ref="B19" location="'13'!A1" display="'13'!A1"/>
    <hyperlink ref="B20" location="'14'!A1" display="'14'!A1"/>
    <hyperlink ref="B21" location="'15'!A1" display="'15'!A1"/>
    <hyperlink ref="B22" location="'1511'!A1" display="'1511'!A1"/>
    <hyperlink ref="B23" location="'1512'!A1" display="'1512'!A1"/>
    <hyperlink ref="B24" location="'16'!A1" display="'16'!A1"/>
    <hyperlink ref="B25" location="'17'!A1" display="'17'!A1"/>
    <hyperlink ref="B26" location="'18'!A1" display="'18'!A1"/>
    <hyperlink ref="B27" location="'19'!A1" display="'19'!A1"/>
    <hyperlink ref="B28" location="'1910'!A1" display="'1910'!A1"/>
    <hyperlink ref="B29" location="'1920'!A1" display="'1920'!A1"/>
    <hyperlink ref="B30" location="'1930'!A1" display="'1930'!A1"/>
    <hyperlink ref="B31" location="'20'!A1" display="'20'!A1"/>
    <hyperlink ref="B32" location="'21'!A1" display="'21'!A1"/>
    <hyperlink ref="B33" location="'22'!A1" display="'22'!A1"/>
    <hyperlink ref="B34" location="'23'!A1" display="'23'!A1"/>
    <hyperlink ref="B35" location="'24'!A1" display="'24'!A1"/>
    <hyperlink ref="B36" location="'25'!A1" display="'25'!A1"/>
    <hyperlink ref="B37" location="'26'!A1" display="'26'!A1"/>
    <hyperlink ref="B38" location="'27'!A1" display="'27'!A1"/>
    <hyperlink ref="B39" location="'28'!A1" display="'28'!A1"/>
    <hyperlink ref="B40" location="'29'!A1" display="'29'!A1"/>
    <hyperlink ref="B41" location="'30'!A1" display="'30'!A1"/>
    <hyperlink ref="B42" location="'31'!A1" display="'31'!A1"/>
    <hyperlink ref="B43" location="'32'!A1" display="'32'!A1"/>
    <hyperlink ref="B44" location="'33'!A1" display="'33'!A1"/>
    <hyperlink ref="B45" location="'34'!A1" display="'34'!A1"/>
    <hyperlink ref="B46" location="'35'!A1" display="'35'!A1"/>
    <hyperlink ref="B47" location="'36'!A1" display="'36'!A1"/>
    <hyperlink ref="B48" location="'37'!A1" display="'37'!A1"/>
    <hyperlink ref="B49" location="'38'!A1" display="'38'!A1"/>
    <hyperlink ref="B50" location="'39'!A1" display="'39'!A1"/>
    <hyperlink ref="B51" location="'40'!A1" display="'40'!A1"/>
    <hyperlink ref="B52" location="'41'!A1" display="'41'!A1"/>
    <hyperlink ref="B53" location="'42'!A1" display="'42'!A1"/>
    <hyperlink ref="B54" location="'43'!A1" display="'43'!A1"/>
    <hyperlink ref="B55" location="'44'!A1" display="'44'!A1"/>
    <hyperlink ref="B56" location="'45'!A1" display="'45'!A1"/>
    <hyperlink ref="B57" location="'46'!A1" display="'46'!A1"/>
    <hyperlink ref="B58" location="'46'!A1" display="'46'!A1"/>
    <hyperlink ref="B59" location="'47'!A1" display="'47'!A1"/>
    <hyperlink ref="B60" location="'48'!A1" display="'48'!A1"/>
    <hyperlink ref="B61" location="'49'!A1" display="'49'!A1"/>
    <hyperlink ref="B62" location="'50'!A1" display="'50'!A1"/>
    <hyperlink ref="B63" location="'51'!A1" display="'51'!A1"/>
    <hyperlink ref="B64" location="'52'!A1" display="'52'!A1"/>
    <hyperlink ref="B65" location="'53'!A1" display="'53'!A1"/>
    <hyperlink ref="B66" location="'54'!A1" display="'54'!A1"/>
    <hyperlink ref="B67" location="'55'!A1" display="'55'!A1"/>
    <hyperlink ref="B68" location="'56'!A1" display="'56'!A1"/>
    <hyperlink ref="B69" location="'57'!A1" display="'57'!A1"/>
    <hyperlink ref="B70" location="'58'!A1" display="'58'!A1"/>
    <hyperlink ref="B71" location="'59'!A1" display="'59'!A1"/>
    <hyperlink ref="B72" location="'60'!A1" display="'60'!A1"/>
    <hyperlink ref="B73" location="'61'!A1" display="'61'!A1"/>
    <hyperlink ref="B74" location="'62'!A1" display="'62'!A1"/>
    <hyperlink ref="B75" location="'63'!A1" display="'63'!A1"/>
    <hyperlink ref="B76" location="'64'!A1" display="'64'!A1"/>
    <hyperlink ref="B77" location="'65'!A1" display="'65'!A1"/>
    <hyperlink ref="B78" location="'66'!A1" display="'66'!A1"/>
    <hyperlink ref="B79" location="'67'!A1" display="'67'!A1"/>
    <hyperlink ref="B80" location="'68'!A1" display="'68'!A1"/>
    <hyperlink ref="B81" location="'69'!A1" display="'69'!A1"/>
    <hyperlink ref="B82" location="'70'!A1" display="'70'!A1"/>
    <hyperlink ref="B83" location="'71'!A1" display="'71'!A1"/>
    <hyperlink ref="B84" location="'72'!A1" display="'72'!A1"/>
    <hyperlink ref="B85" location="'73'!A1" display="'73'!A1"/>
    <hyperlink ref="B86" location="'74'!A1" display="'74'!A1"/>
    <hyperlink ref="B87" location="'75'!A1" display="'75'!A1"/>
    <hyperlink ref="B88" location="'76'!A1" display="'76'!A1"/>
    <hyperlink ref="B89" location="'77'!A1" display="'77'!A1"/>
    <hyperlink ref="B90" location="'78'!A1" display="'78'!A1"/>
    <hyperlink ref="B91" location="'79'!A1" display="'79'!A1"/>
    <hyperlink ref="B92" location="'80'!A1" display="'80'!A1"/>
    <hyperlink ref="B93" location="'81'!A1" display="'81'!A1"/>
    <hyperlink ref="B94" location="'82'!A1" display="'82'!A1"/>
    <hyperlink ref="B95" location="'83'!A1" display="'83'!A1"/>
    <hyperlink ref="B96" location="'84'!A1" display="'84'!A1"/>
    <hyperlink ref="B97" location="'85'!A1" display="'85'!A1"/>
    <hyperlink ref="B98" location="'86'!A1" display="'86'!A1"/>
    <hyperlink ref="B99" location="'961'!A1" display="'961'!A1"/>
    <hyperlink ref="B100" location="'961'!A1" display="'961'!A1"/>
    <hyperlink ref="B101" location="'961'!A1" display="'961'!A1"/>
    <hyperlink ref="B102" location="'961'!A1" display="'961'!A1"/>
    <hyperlink ref="B103" location="'961'!A1" display="'961'!A1"/>
    <hyperlink ref="B104" location="'962'!A1" display="'962'!A1"/>
    <hyperlink ref="B105" location="'97'!A1" display="'97'!A1"/>
    <hyperlink ref="B106" location="'98'!A1" display="'98'!A1"/>
    <hyperlink ref="B107" location="'99'!A1" display="'99'!A1"/>
    <hyperlink ref="B108" location="'100'!A1" display="'100'!A1"/>
    <hyperlink ref="B109" location="'101'!A1" display="'101'!A1"/>
    <hyperlink ref="B110" location="'102'!A1" display="'102'!A1"/>
    <hyperlink ref="B111" location="'103'!A1" display="'103'!A1"/>
    <hyperlink ref="B112" location="'104'!A1" display="'104'!A1"/>
    <hyperlink ref="B113" location="'105'!A1" display="'105'!A1"/>
    <hyperlink ref="B114" location="'106'!A1" display="'106'!A1"/>
    <hyperlink ref="B115" location="'107'!A1" display="'107'!A1"/>
    <hyperlink ref="B116" location="'108'!A1" display="'108'!A1"/>
    <hyperlink ref="B117" location="'109'!A1" display="'109'!A1"/>
    <hyperlink ref="B118" location="'110'!A1" display="'110'!A1"/>
    <hyperlink ref="B119" location="'111'!A1" display="'111'!A1"/>
    <hyperlink ref="B120" location="'112'!A1" display="'112'!A1"/>
    <hyperlink ref="B121" location="'113'!A1" display="'113'!A1"/>
    <hyperlink ref="B122" location="'1131'!A1" display="'1131'!A1"/>
    <hyperlink ref="B123" location="'1132'!A1" display="'1132'!A1"/>
    <hyperlink ref="B124" location="'1133'!A1" display="'1133'!A1"/>
    <hyperlink ref="B125" location="'1134'!A1" display="'1134'!A1"/>
    <hyperlink ref="B126" location="'1135'!A1" display="'1135'!A1"/>
    <hyperlink ref="B127" location="'1136'!A1" display="'1136'!A1"/>
    <hyperlink ref="B128" location="'1137'!A1" display="'1137'!A1"/>
    <hyperlink ref="B129" location="'1138'!A1" display="'1138'!A1"/>
    <hyperlink ref="B130" location="'114'!A1" display="'114'!A1"/>
    <hyperlink ref="B131" location="'115'!A1" display="'115'!A1"/>
    <hyperlink ref="B132" location="'116'!A1" display="'116'!A1"/>
    <hyperlink ref="B133" location="'117'!A1" display="'117'!A1"/>
    <hyperlink ref="B134" location="'118'!A1" display="'118'!A1"/>
    <hyperlink ref="B135" location="'119'!A1" display="'119'!A1"/>
    <hyperlink ref="B136" location="'120'!A1" display="'120'!A1"/>
    <hyperlink ref="B137" location="'121'!A1" display="'121'!A1"/>
    <hyperlink ref="B138" location="'122'!A1" display="'122'!A1"/>
    <hyperlink ref="B139" location="'123'!A1" display="'123'!A1"/>
    <hyperlink ref="B140" location="'124'!A1" display="'124'!A1"/>
    <hyperlink ref="B141" location="'125'!A1" display="'125'!A1"/>
    <hyperlink ref="B142" location="'126'!A1" display="'126'!A1"/>
    <hyperlink ref="B143" location="'127'!A1" display="'127'!A1"/>
    <hyperlink ref="B144" location="'128'!A1" display="'128'!A1"/>
    <hyperlink ref="B145" location="'129'!A1" display="'129'!A1"/>
    <hyperlink ref="B146" location="'130'!A1" display="'130'!A1"/>
    <hyperlink ref="B147" location="'131'!A1" display="'131'!A1"/>
    <hyperlink ref="B148" location="'132'!A1" display="'132'!A1"/>
    <hyperlink ref="B149" location="'1321'!A1" display="'1321'!A1"/>
    <hyperlink ref="B150" location="'133'!A1" display="'133'!A1"/>
    <hyperlink ref="B151" location="'134'!A1" display="'134'!A1"/>
    <hyperlink ref="B152" location="'1341'!A1" display="'1341'!A1"/>
    <hyperlink ref="B153" location="'1342'!A1" display="'1342'!A1"/>
    <hyperlink ref="B154" location="'1343'!A1" display="'1343'!A1"/>
    <hyperlink ref="B155" location="'1344'!A1" display="'1344'!A1"/>
    <hyperlink ref="B156" location="'1345'!A1" display="'1345'!A1"/>
    <hyperlink ref="B157" location="'1346'!A1" display="'1346'!A1"/>
    <hyperlink ref="B158" location="'135'!A1" display="'135'!A1"/>
    <hyperlink ref="B159" location="'136'!A1" display="'136'!A1"/>
    <hyperlink ref="B160" location="'137'!A1" display="'137'!A1"/>
    <hyperlink ref="B161" location="'138'!A1" display="'138'!A1"/>
    <hyperlink ref="B162" location="'139'!A1" display="'139'!A1"/>
    <hyperlink ref="B163" location="'140'!A1" display="'140'!A1"/>
    <hyperlink ref="B164" location="'141'!A1" display="'141'!A1"/>
    <hyperlink ref="B165" location="'142'!A1" display="'142'!A1"/>
    <hyperlink ref="B166" location="'143'!A1" display="'143'!A1"/>
    <hyperlink ref="B167" location="'144'!A1" display="'144'!A1"/>
    <hyperlink ref="B168" location="'145'!A1" display="'145'!A1"/>
    <hyperlink ref="B169" location="'146'!A1" display="'146'!A1"/>
    <hyperlink ref="B170" location="'1461'!A1" display="'1461'!A1"/>
    <hyperlink ref="B171" location="'147'!A1" display="'147'!A1"/>
    <hyperlink ref="B172" location="'148'!A1" display="'148'!A1"/>
    <hyperlink ref="B173" location="'149'!A1" display="'149'!A1"/>
    <hyperlink ref="B174" location="'150'!A1" display="'150'!A1"/>
    <hyperlink ref="B175" location="'151'!A1" display="'151'!A1"/>
    <hyperlink ref="B176" location="'152'!A1" display="'152'!A1"/>
    <hyperlink ref="B177" location="'153'!A1" display="'153'!A1"/>
    <hyperlink ref="B178" location="'154'!A1" display="'154'!A1"/>
    <hyperlink ref="B179" location="'155'!A1" display="'155'!A1"/>
    <hyperlink ref="B180" location="'156'!A1" display="'156'!A1"/>
    <hyperlink ref="B181" location="'157'!A1" display="'157'!A1"/>
    <hyperlink ref="B182" location="'158'!A1" display="'158'!A1"/>
    <hyperlink ref="B183" location="'159'!A1" display="'159'!A1"/>
    <hyperlink ref="B184" location="'160'!A1" display="'160'!A1"/>
    <hyperlink ref="B185" location="'1601'!A1" display="'1601'!A1"/>
    <hyperlink ref="B186" location="'165'!A1" display="'165'!A1"/>
    <hyperlink ref="B187" location="'166'!A1" display="'166'!A1"/>
    <hyperlink ref="B188" location="'1661'!A1" display="'1661'!A1"/>
    <hyperlink ref="B190" location="'167'!A1" display="'167'!A1"/>
    <hyperlink ref="B191" location="'168'!A1" display="'168'!A1"/>
    <hyperlink ref="B192" location="'169'!A1" display="'169'!A1"/>
    <hyperlink ref="B193" location="'170'!A1" display="'170'!A1"/>
    <hyperlink ref="B194" location="'171'!A1" display="'171'!A1"/>
    <hyperlink ref="B195" location="'1711'!A1" display="'1711'!A1"/>
    <hyperlink ref="B196" location="'172'!A1" display="'172'!A1"/>
    <hyperlink ref="B197" location="'173'!A1" display="'173'!A1"/>
    <hyperlink ref="B198" location="'174'!A1" display="'174'!A1"/>
    <hyperlink ref="B199" location="'175'!A1" display="'175'!A1"/>
    <hyperlink ref="B200" location="'176'!A1" display="'176'!A1"/>
    <hyperlink ref="B201" location="'177'!A1" display="'177'!A1"/>
    <hyperlink ref="B202" location="'178'!A1" display="'178'!A1"/>
    <hyperlink ref="B203" location="'179'!A1" display="'179'!A1"/>
    <hyperlink ref="B204" location="'180'!A1" display="'180'!A1"/>
    <hyperlink ref="B205" location="'181'!A1" display="'181'!A1"/>
    <hyperlink ref="B206" location="'182'!A1" display="'182'!A1"/>
    <hyperlink ref="B207" location="'183'!A1" display="'183'!A1"/>
    <hyperlink ref="B208" location="'184'!A1" display="'184'!A1"/>
    <hyperlink ref="B209" location="'185'!A1" display="'185'!A1"/>
    <hyperlink ref="B210" location="'186'!A1" display="'186'!A1"/>
    <hyperlink ref="B211" location="'187'!A1" display="'187'!A1"/>
    <hyperlink ref="B212" location="'188'!A1" display="'188'!A1"/>
    <hyperlink ref="B213" location="'189'!A1" display="'189'!A1"/>
    <hyperlink ref="B214" location="'190'!A1" display="'190'!A1"/>
    <hyperlink ref="B215" location="'191'!A1" display="'191'!A1"/>
    <hyperlink ref="B216" location="'192'!A1" display="'192'!A1"/>
    <hyperlink ref="B217" location="'193'!A1" display="'193'!A1"/>
    <hyperlink ref="B218" location="'194'!A1" display="'194'!A1"/>
    <hyperlink ref="B220" location="'195'!A1" display="'195'!A1"/>
    <hyperlink ref="B221" location="'196'!A1" display="'196'!A1"/>
    <hyperlink ref="B222" location="'197'!A1" display="'197'!A1"/>
    <hyperlink ref="B223" location="'198'!A1" display="'198'!A1"/>
    <hyperlink ref="B224" location="'199'!A1" display="'199'!A1"/>
    <hyperlink ref="B225" location="'200'!A1" display="'200'!A1"/>
    <hyperlink ref="B226" location="'201'!A1" display="'201'!A1"/>
    <hyperlink ref="B227" location="'202'!A1" display="'202'!A1"/>
    <hyperlink ref="B228" location="'203'!A1" display="'203'!A1"/>
    <hyperlink ref="B229" location="'204'!A1" display="'204'!A1"/>
    <hyperlink ref="B230" location="'205'!A1" display="'205'!A1"/>
    <hyperlink ref="B231" location="'206'!A1" display="'206'!A1"/>
    <hyperlink ref="B232" location="'207'!A1" display="'207'!A1"/>
    <hyperlink ref="B233" location="'208'!A1" display="'208'!A1"/>
    <hyperlink ref="B234" location="'209'!A1" display="'209'!A1"/>
    <hyperlink ref="B235" location="'210'!A1" display="'210'!A1"/>
    <hyperlink ref="B236" location="'211'!A1" display="'211'!A1"/>
    <hyperlink ref="B237" location="'212'!A1" display="'212'!A1"/>
    <hyperlink ref="B238" location="'213'!A1" display="'213'!A1"/>
    <hyperlink ref="B239" location="'214'!A1" display="'214'!A1"/>
    <hyperlink ref="B240" location="'215'!A1" display="'215'!A1"/>
    <hyperlink ref="B241" location="'216'!A1" display="'216'!A1"/>
    <hyperlink ref="B242" location="'217'!A1" display="'217'!A1"/>
    <hyperlink ref="B243" location="'218'!A1" display="'218'!A1"/>
    <hyperlink ref="B244" location="'219'!A1" display="'219'!A1"/>
    <hyperlink ref="B245" location="'220'!A1" display="'220'!A1"/>
    <hyperlink ref="B246" location="'2201'!A1" display="'2201'!A1"/>
    <hyperlink ref="B247" location="'225'!A1" display="'225'!A1"/>
    <hyperlink ref="B248" location="'226'!A1" display="'226'!A1"/>
    <hyperlink ref="B249" location="'227'!A1" display="'227'!A1"/>
    <hyperlink ref="B250" location="'228'!A1" display="'228'!A1"/>
    <hyperlink ref="B251" location="'2281'!A1" display="'2281'!A1"/>
    <hyperlink ref="B252" location="'2282'!A1" display="'2282'!A1"/>
    <hyperlink ref="B253" location="'2283'!A1" display="'2283'!A1"/>
    <hyperlink ref="B254" location="'229'!A1" display="'229'!A1"/>
    <hyperlink ref="B255" location="'230'!A1" display="'230'!A1"/>
    <hyperlink ref="B256" location="'231'!A1" display="'231'!A1"/>
    <hyperlink ref="B257" location="'232'!A1" display="'232'!A1"/>
    <hyperlink ref="B258" location="'233'!A1" display="'233'!A1"/>
    <hyperlink ref="B259" location="'234'!A1" display="'234'!A1"/>
    <hyperlink ref="B260" location="'235'!A1" display="'235'!A1"/>
    <hyperlink ref="B262" location="'236'!A1" display="'236'!A1"/>
    <hyperlink ref="B263" location="'237'!A1" display="'237'!A1"/>
    <hyperlink ref="B264" location="'238'!A1" display="'238'!A1"/>
    <hyperlink ref="B265" location="'239'!A1" display="'239'!A1"/>
    <hyperlink ref="B266" location="'240'!A1" display="'240'!A1"/>
    <hyperlink ref="B267" location="'2401'!A1" display="'2401'!A1"/>
    <hyperlink ref="B268" location="'241'!A1" display="'241'!A1"/>
    <hyperlink ref="B269" location="'242'!A1" display="'242'!A1"/>
    <hyperlink ref="B270" location="'243'!A1" display="'243'!A1"/>
    <hyperlink ref="B272" location="'244'!A1" display="'244'!A1"/>
    <hyperlink ref="B273" location="'245'!A1" display="'245'!A1"/>
    <hyperlink ref="B274" location="'246'!A1" display="'246'!A1"/>
    <hyperlink ref="B275" location="'247'!A1" display="'247'!A1"/>
    <hyperlink ref="B276" location="'248'!A1" display="'248'!A1"/>
    <hyperlink ref="B277" location="'249'!A1" display="'249'!A1"/>
    <hyperlink ref="B278" location="'250'!A1" display="'250'!A1"/>
    <hyperlink ref="B279" location="'251'!A1" display="'251'!A1"/>
    <hyperlink ref="B281" location="'252'!A1" display="'252'!A1"/>
    <hyperlink ref="B283" location="'253'!A1" display="'253'!A1"/>
    <hyperlink ref="B285" location="'254'!A1" display="'254'!A1"/>
    <hyperlink ref="B286" location="'255'!A1" display="'255'!A1"/>
    <hyperlink ref="B287" location="'256'!A1" display="'256'!A1"/>
    <hyperlink ref="B288" location="'257'!A1" display="'257'!A1"/>
    <hyperlink ref="B289" location="'258'!A1" display="'258'!A1"/>
    <hyperlink ref="B290" location="'259'!A1" display="'259'!A1"/>
    <hyperlink ref="B291" location="'260'!A1" display="'260'!A1"/>
    <hyperlink ref="B292" location="'261'!A1" display="'261'!A1"/>
    <hyperlink ref="B294" location="'262'!A1" display="'262'!A1"/>
    <hyperlink ref="B295" location="'263'!A1" display="'263'!A1"/>
    <hyperlink ref="B296" location="'264'!A1" display="'264'!A1"/>
    <hyperlink ref="B297" location="'265'!A1" display="'265'!A1"/>
    <hyperlink ref="B298" location="'266'!A1" display="'266'!A1"/>
    <hyperlink ref="B299" location="'267'!A1" display="'267'!A1"/>
    <hyperlink ref="B300" location="'268'!A1" display="'268'!A1"/>
    <hyperlink ref="B301" location="'269'!A1" display="'269'!A1"/>
    <hyperlink ref="B303" location="'270'!A1" display="'270'!A1"/>
    <hyperlink ref="B304" location="'271'!A1" display="'271'!A1"/>
    <hyperlink ref="B305" location="'272'!A1" display="'272'!A1"/>
    <hyperlink ref="B306" location="'273'!A1" display="'273'!A1"/>
    <hyperlink ref="B307" location="'274'!A1" display="'274'!A1"/>
    <hyperlink ref="B308" location="'275'!A1" display="'275'!A1"/>
    <hyperlink ref="B309" location="'276'!A1" display="'276'!A1"/>
    <hyperlink ref="B310" location="'277'!A1" display="'277'!A1"/>
    <hyperlink ref="B311" location="'278'!A1" display="'278'!A1"/>
    <hyperlink ref="B313" location="'279'!A1" display="'279'!A1"/>
    <hyperlink ref="B314" location="'280'!A1" display="'280'!A1"/>
    <hyperlink ref="B315" location="'2801'!A1" display="'2801'!A1"/>
    <hyperlink ref="B316" location="'2802'!A1" display="'2802'!A1"/>
    <hyperlink ref="B317" location="'2803'!A1" display="'2803'!A1"/>
    <hyperlink ref="B318" location="'2804'!A1" display="'2804'!A1"/>
    <hyperlink ref="B319" location="'2805'!A1" display="'2805'!A1"/>
    <hyperlink ref="B320" location="'281'!A1" display="'281'!A1"/>
    <hyperlink ref="B322" location="'282'!A1" display="'282'!A1"/>
    <hyperlink ref="B323" location="'283'!A1" display="'283'!A1"/>
    <hyperlink ref="B324" location="'284'!A1" display="'284'!A1"/>
    <hyperlink ref="B325" location="'285'!A1" display="'285'!A1"/>
    <hyperlink ref="B326" location="'286'!A1" display="'286'!A1"/>
    <hyperlink ref="B327" location="'287'!A1" display="'287'!A1"/>
    <hyperlink ref="B328" location="'288'!A1" display="'288'!A1"/>
    <hyperlink ref="B329" location="'289'!A1" display="'289'!A1"/>
    <hyperlink ref="B330" location="'290'!A1" display="'290'!A1"/>
    <hyperlink ref="B332" location="'291'!A1" display="'291'!A1"/>
    <hyperlink ref="B333" location="'292'!A1" display="'292'!A1"/>
    <hyperlink ref="B334" location="'293'!A1" display="'293'!A1"/>
    <hyperlink ref="B335" location="'294'!A1" display="'294'!A1"/>
    <hyperlink ref="B336" location="'295'!A1" display="'295'!A1"/>
    <hyperlink ref="B337" location="'296'!A1" display="'296'!A1"/>
    <hyperlink ref="B338" location="'297'!A1" display="'297'!A1"/>
    <hyperlink ref="B339" location="'298'!A1" display="'298'!A1"/>
    <hyperlink ref="B341" location="'299'!A1" display="'299'!A1"/>
    <hyperlink ref="B342" location="'2991'!A1" display="'2991'!A1"/>
    <hyperlink ref="B343" location="'2992'!A1" display="'2992'!A1"/>
    <hyperlink ref="B344" location="'2993'!A1" display="'2993'!A1"/>
    <hyperlink ref="B346" location="'300'!A1" display="'300'!A1"/>
    <hyperlink ref="B348" location="'3001'!A1" display="'3001'!A1"/>
    <hyperlink ref="B349" location="'3002'!A1" display="'3002'!A1"/>
    <hyperlink ref="B350" location="'3003'!A1" display="'3003'!A1"/>
    <hyperlink ref="B351" location="'3004'!A1" display="'3004'!A1"/>
    <hyperlink ref="B352" location="'3005'!A1" display="'3005'!A1"/>
    <hyperlink ref="B354" location="'3006'!A1" display="'3006'!A1"/>
    <hyperlink ref="B355" location="'3007'!A1" display="'3007'!A1"/>
    <hyperlink ref="B356" location="'3008'!A1" display="'3008'!A1"/>
    <hyperlink ref="B358" location="'301'!A1" display="'301'!A1"/>
    <hyperlink ref="B359" location="'302'!A1" display="'302'!A1"/>
    <hyperlink ref="B360" location="'303'!A1" display="'303'!A1"/>
    <hyperlink ref="B361" location="'304'!A1" display="'304'!A1"/>
    <hyperlink ref="B362" location="'305'!A1" display="'305'!A1"/>
    <hyperlink ref="B363" location="'3051'!A1" display="'3051'!A1"/>
    <hyperlink ref="B364" location="'306'!A1" display="'306'!A1"/>
    <hyperlink ref="B365" location="'307'!A1" display="'307'!A1"/>
    <hyperlink ref="B366" location="'3071'!A1" display="'3071'!A1"/>
    <hyperlink ref="B367" location="'308'!A1" display="'308'!A1"/>
    <hyperlink ref="B368" location="'309'!A1" display="'309'!A1"/>
    <hyperlink ref="B369" location="'3091'!A1" display="'3091'!A1"/>
    <hyperlink ref="B370" location="'310'!A1" display="'310'!A1"/>
    <hyperlink ref="B371" location="'311'!A1" display="'311'!A1"/>
    <hyperlink ref="B372" location="'312'!A1" display="'312'!A1"/>
    <hyperlink ref="B373" location="'313'!A1" display="'313'!A1"/>
    <hyperlink ref="B374" location="'314'!A1" display="'314'!A1"/>
    <hyperlink ref="B375" location="'315'!A1" display="'315'!A1"/>
    <hyperlink ref="B376" location="'316'!A1" display="'316'!A1"/>
    <hyperlink ref="B377" location="'317'!A1" display="'317'!A1"/>
    <hyperlink ref="B379" location="'318'!A1" display="'318'!A1"/>
    <hyperlink ref="B380" location="'319'!A1" display="'319'!A1"/>
    <hyperlink ref="B381" location="'320'!A1" display="'320'!A1"/>
    <hyperlink ref="B382" location="'321'!A1" display="'321'!A1"/>
    <hyperlink ref="B383" location="'322'!A1" display="'322'!A1"/>
    <hyperlink ref="B384" location="'323'!A1" display="'323'!A1"/>
    <hyperlink ref="B385" location="'324'!A1" display="'324'!A1"/>
    <hyperlink ref="B386" location="'325'!A1" display="'325'!A1"/>
    <hyperlink ref="B387" location="'326'!A1" display="'326'!A1"/>
    <hyperlink ref="B388" location="'327'!A1" display="'327'!A1"/>
    <hyperlink ref="B389" location="'328'!A1" display="'328'!A1"/>
    <hyperlink ref="B390" location="'329'!A1" display="'329'!A1"/>
    <hyperlink ref="B391" location="'330'!A1" display="'330'!A1"/>
    <hyperlink ref="B392" location="'331'!A1" display="'331'!A1"/>
    <hyperlink ref="B393" location="'332'!A1" display="'332'!A1"/>
    <hyperlink ref="B394" location="'333'!A1" display="'333'!A1"/>
    <hyperlink ref="B395" location="'334'!A1" display="'334'!A1"/>
    <hyperlink ref="B396" location="'335'!A1" display="'335'!A1"/>
    <hyperlink ref="B397" location="'336'!A1" display="'336'!A1"/>
    <hyperlink ref="B398" location="'337'!A1" display="'337'!A1"/>
    <hyperlink ref="B399" location="'338'!A1" display="'338'!A1"/>
    <hyperlink ref="B400" location="'339'!A1" display="'339'!A1"/>
    <hyperlink ref="B401" location="'340'!A1" display="'340'!A1"/>
    <hyperlink ref="B402" location="'341'!A1" display="'341'!A1"/>
    <hyperlink ref="B403" location="'342'!A1" display="'342'!A1"/>
    <hyperlink ref="B404" location="'343'!A1" display="'343'!A1"/>
    <hyperlink ref="B405" location="'344'!A1" display="'344'!A1"/>
    <hyperlink ref="B406" location="'345'!A1" display="'345'!A1"/>
    <hyperlink ref="B407" location="'346'!A1" display="'346'!A1"/>
    <hyperlink ref="B408" location="'347'!A1" display="'347'!A1"/>
    <hyperlink ref="B409" location="'348'!A1" display="'348'!A1"/>
    <hyperlink ref="B410" location="'349'!A1" display="'349'!A1"/>
    <hyperlink ref="B411" location="'350'!A1" display="'350'!A1"/>
    <hyperlink ref="B412" location="'351'!A1" display="'351'!A1"/>
    <hyperlink ref="B413" location="'352'!A1" display="'352'!A1"/>
    <hyperlink ref="B414" location="'353'!A1" display="'353'!A1"/>
    <hyperlink ref="B415" location="'354'!A1" display="'354'!A1"/>
    <hyperlink ref="B416" location="'355'!A1" display="'355'!A1"/>
    <hyperlink ref="B417" location="'356'!A1" display="'356'!A1"/>
    <hyperlink ref="B418" location="'357'!A1" display="'357'!A1"/>
    <hyperlink ref="B419" location="'358'!A1" display="'358'!A1"/>
    <hyperlink ref="B420" location="'359'!A1" display="'359'!A1"/>
    <hyperlink ref="B421" location="'360'!A1" display="'360'!A1"/>
    <hyperlink ref="B422" location="'361'!A1" display="'361'!A1"/>
    <hyperlink ref="B423" location="'362'!A1" display="'362'!A1"/>
    <hyperlink ref="B424" location="'363'!A1" display="'363'!A1"/>
    <hyperlink ref="B426" location="'364'!A1" display="'364'!A1"/>
    <hyperlink ref="B427" location="'365'!A1" display="'365'!A1"/>
    <hyperlink ref="B428" location="'366'!A1" display="'366'!A1"/>
    <hyperlink ref="B429" location="'367'!A1" display="'367'!A1"/>
    <hyperlink ref="B430" location="'368'!A1" display="'368'!A1"/>
    <hyperlink ref="B431" location="'369'!A1" display="'369'!A1"/>
    <hyperlink ref="B432" location="'370'!A1" display="'370'!A1"/>
    <hyperlink ref="B433" location="'371'!A1" display="'371'!A1"/>
    <hyperlink ref="B434" location="'372'!A1" display="'372'!A1"/>
    <hyperlink ref="B435" location="'373'!A1" display="'373'!A1"/>
    <hyperlink ref="B436" location="'374'!A1" display="'374'!A1"/>
    <hyperlink ref="B437" location="'375'!A1" display="'375'!A1"/>
    <hyperlink ref="B438" location="'376'!A1" display="'376'!A1"/>
    <hyperlink ref="B439" location="'377'!A1" display="'377'!A1"/>
    <hyperlink ref="B440" location="'3771'!A1" display="'3771'!A1"/>
    <hyperlink ref="B441" location="'3772'!A1" display="'3772'!A1"/>
    <hyperlink ref="B442" location="'3773'!A1" display="'3773'!A1"/>
    <hyperlink ref="B443" location="'3774'!A1" display="'3774'!A1"/>
    <hyperlink ref="B444" location="'3775'!A1" display="'3775'!A1"/>
    <hyperlink ref="B445" location="'3776'!A1" display="'3776'!A1"/>
    <hyperlink ref="B446" location="'3777'!A1" display="'3777'!A1"/>
    <hyperlink ref="B447" location="'3778'!A1" display="'3778'!A1"/>
    <hyperlink ref="B448" location="'3779'!A1" display="'3779'!A1"/>
    <hyperlink ref="B449" location="'37710'!A1" display="'37710'!A1"/>
    <hyperlink ref="B450" location="'378'!A1" display="'378'!A1"/>
    <hyperlink ref="B451" location="'379'!A1" display="'379'!A1"/>
    <hyperlink ref="B452" location="'380'!A1" display="'380'!A1"/>
    <hyperlink ref="B453" location="'381'!A1" display="'381'!A1"/>
    <hyperlink ref="B454" location="'3811'!A1" display="'3811'!A1"/>
    <hyperlink ref="B455" location="'382'!A1" display="'382'!A1"/>
    <hyperlink ref="B456" location="'383'!A1" display="'383'!A1"/>
    <hyperlink ref="B457" location="'384'!A1" display="'384'!A1"/>
    <hyperlink ref="B458" location="'385'!A1" display="'385'!A1"/>
    <hyperlink ref="B459" location="'386'!A1" display="'386'!A1"/>
    <hyperlink ref="B460" location="'387'!A1" display="'387'!A1"/>
    <hyperlink ref="B462" location="'388'!A1" display="'388'!A1"/>
    <hyperlink ref="B464" location="'389'!A1" display="'389'!A1"/>
    <hyperlink ref="B466" location="'390'!A1" display="'390'!A1"/>
    <hyperlink ref="B467" location="'3901'!A1" display="'3901'!A1"/>
    <hyperlink ref="B468" location="'391'!A1" display="'391'!A1"/>
    <hyperlink ref="B470" location="'396'!A1" display="'396'!A1"/>
    <hyperlink ref="B472" location="'397'!A1" display="'397'!A1"/>
    <hyperlink ref="B473" location="'398'!A1" display="'398'!A1"/>
    <hyperlink ref="B474" location="'3981'!A1" display="'3981'!A1"/>
    <hyperlink ref="B476" location="'402'!A1" display="'402'!A1"/>
    <hyperlink ref="B477" location="'403'!A1" display="'403'!A1"/>
    <hyperlink ref="B478" location="'404'!A1" display="'404'!A1"/>
    <hyperlink ref="B480" location="'4041'!A1" display="'4041'!A1"/>
    <hyperlink ref="B481" location="'4042'!A1" display="'4042'!A1"/>
    <hyperlink ref="B482" location="'4043'!A1" display="'4043'!A1"/>
    <hyperlink ref="B483" location="'4044'!A1" display="'4044'!A1"/>
    <hyperlink ref="B484" location="'4045'!A1" display="'4045'!A1"/>
    <hyperlink ref="B485" location="'4046'!A1" display="'4046'!A1"/>
    <hyperlink ref="B486" location="'4047'!A1" display="'4047'!A1"/>
    <hyperlink ref="B487" location="'4048'!A1" display="'4048'!A1"/>
    <hyperlink ref="B488" location="'4049'!A1" display="'4049'!A1"/>
    <hyperlink ref="B489" location="'40410'!A1" display="'40410'!A1"/>
    <hyperlink ref="B490" location="'40411'!A1" display="'40411'!A1"/>
    <hyperlink ref="B492" location="'40412'!A1" display="'40412'!A1"/>
    <hyperlink ref="B493" location="'40413'!A1" display="'40413'!A1"/>
    <hyperlink ref="B494" location="'40414'!A1" display="'40414'!A1"/>
    <hyperlink ref="B495" location="'40415'!A1" display="'40415'!A1"/>
    <hyperlink ref="B496" location="'40416'!A1" display="'40416'!A1"/>
    <hyperlink ref="B497" location="'40417'!A1" display="'40417'!A1"/>
    <hyperlink ref="B498" location="'40418'!A1" display="'40418'!A1"/>
    <hyperlink ref="B499" location="'40419'!A1" display="'40419'!A1"/>
    <hyperlink ref="B501" location="'405'!A1" display="'405'!A1"/>
    <hyperlink ref="B502" location="'406'!A1" display="'406'!A1"/>
    <hyperlink ref="B503" location="'407'!A1" display="'407'!A1"/>
    <hyperlink ref="B504" location="'408'!A1" display="'408'!A1"/>
    <hyperlink ref="B505" location="'409'!A1" display="'409'!A1"/>
    <hyperlink ref="B506" location="'4091'!A1" display="'4091'!A1"/>
    <hyperlink ref="B507" location="'410'!A1" display="'410'!A1"/>
    <hyperlink ref="B508" location="'411'!A1" display="'411'!A1"/>
    <hyperlink ref="B509" location="'412'!A1" display="'412'!A1"/>
    <hyperlink ref="B510" location="'413'!A1" display="'413'!A1"/>
    <hyperlink ref="B511" location="'414'!A1" display="'414'!A1"/>
    <hyperlink ref="B512" location="'415'!A1" display="'415'!A1"/>
    <hyperlink ref="B513" location="'416'!A1" display="'416'!A1"/>
    <hyperlink ref="B514" location="'417'!A1" display="'417'!A1"/>
    <hyperlink ref="B515" location="'418'!A1" display="'418'!A1"/>
    <hyperlink ref="B516" location="'419'!A1" display="'419'!A1"/>
    <hyperlink ref="B518" location="'420'!A1" display="'420'!A1"/>
    <hyperlink ref="B520" location="'421'!A1" display="'421'!A1"/>
    <hyperlink ref="B522" location="'425'!A1" display="'425'!A1"/>
    <hyperlink ref="B524" location="'425'!A1" display="'425'!A1"/>
    <hyperlink ref="B525" location="'425'!A1" display="'425'!A1"/>
    <hyperlink ref="B526" location="'425'!A1" display="'425'!A1"/>
    <hyperlink ref="B527" location="'425'!A1" display="'425'!A1"/>
    <hyperlink ref="B529" location="'427'!A1" display="'427'!A1"/>
    <hyperlink ref="B530" location="'428'!A1" display="'428'!A1"/>
    <hyperlink ref="B531" location="'428'!A1" display="'428'!A1"/>
    <hyperlink ref="B532" location="'428'!A1" display="'428'!A1"/>
    <hyperlink ref="B533" location="'429'!A1" display="'429'!A1"/>
    <hyperlink ref="B534" location="'430'!A1" display="'430'!A1"/>
    <hyperlink ref="B535" location="'4301'!A1" display="'4301'!A1"/>
    <hyperlink ref="B536" location="'43011'!A1" display="'43011'!A1"/>
    <hyperlink ref="B537" location="'4302'!A1" display="'4302'!A1"/>
    <hyperlink ref="B538" location="'43021'!A1" display="'43021'!A1"/>
    <hyperlink ref="B539" location="'4303'!A1" display="'4303'!A1"/>
    <hyperlink ref="B540" location="'43031'!A1" display="'43031'!A1"/>
    <hyperlink ref="B541" location="'431'!A1" display="'431'!A1"/>
    <hyperlink ref="B542" location="'4311'!A1" display="'4311'!A1"/>
    <hyperlink ref="B543" location="'4312'!A1" display="'4312'!A1"/>
    <hyperlink ref="B544" location="'4313'!A1" display="'4313'!A1"/>
    <hyperlink ref="B545" location="'432'!A1" display="'432'!A1"/>
    <hyperlink ref="B546" location="'433'!A1" display="'433'!A1"/>
    <hyperlink ref="B547" location="'4331'!A1" display="'4331'!A1"/>
    <hyperlink ref="B548" location="'4332'!A1" display="'4332'!A1"/>
    <hyperlink ref="B549" location="'4333'!A1" display="'4333'!A1"/>
    <hyperlink ref="B550" location="'434'!A1" display="'434'!A1"/>
    <hyperlink ref="B551" location="'4341'!A1" display="'4341'!A1"/>
    <hyperlink ref="B552" location="'4342'!A1" display="'4342'!A1"/>
    <hyperlink ref="B553" location="'4343'!A1" display="'4343'!A1"/>
    <hyperlink ref="B554" location="'4344'!A1" display="'4344'!A1"/>
    <hyperlink ref="B555" location="'4345'!A1" display="'4345'!A1"/>
    <hyperlink ref="B556" location="'4346'!A1" display="'4346'!A1"/>
    <hyperlink ref="B557" location="'4347'!A1" display="'4347'!A1"/>
    <hyperlink ref="B558" location="'4348'!A1" display="'4348'!A1"/>
    <hyperlink ref="B559" location="'4349'!A1" display="'4349'!A1"/>
    <hyperlink ref="B560" location="'43410'!A1" display="'43410'!A1"/>
    <hyperlink ref="B561" location="'43411'!A1" display="'43411'!A1"/>
    <hyperlink ref="B562" location="'43412'!A1" display="'43412'!A1"/>
    <hyperlink ref="B563" location="'43413'!A1" display="'43413'!A1"/>
    <hyperlink ref="B564" location="'435'!A1" display="'435'!A1"/>
    <hyperlink ref="B565" location="'436'!A1" display="'436'!A1"/>
    <hyperlink ref="B566" location="'4361'!A1" display="'4361'!A1"/>
    <hyperlink ref="B567" location="'4362'!A1" display="'4362'!A1"/>
    <hyperlink ref="B568" location="'437'!A1" display="'437'!A1"/>
    <hyperlink ref="B569" location="'4371'!A1" display="'4371'!A1"/>
    <hyperlink ref="B570" location="'4372'!A1" display="'4372'!A1"/>
    <hyperlink ref="B571" location="'438'!A1" display="'438'!A1"/>
    <hyperlink ref="B572" location="'439'!A1" display="'439'!A1"/>
    <hyperlink ref="B573" location="'4391'!A1" display="'4391'!A1"/>
    <hyperlink ref="B574" location="'4392'!A1" display="'4392'!A1"/>
    <hyperlink ref="B575" location="'440'!A1" display="'440'!A1"/>
    <hyperlink ref="B576" location="'4401'!A1" display="'4401'!A1"/>
    <hyperlink ref="B577" location="'4402'!A1" display="'4402'!A1"/>
    <hyperlink ref="B578" location="'441'!A1" display="'441'!A1"/>
    <hyperlink ref="B579" location="'442'!A1" display="'442'!A1"/>
    <hyperlink ref="B580" location="'443'!A1" display="'443'!A1"/>
    <hyperlink ref="B581" location="'444'!A1" display="'444'!A1"/>
    <hyperlink ref="B582" location="'445'!A1" display="'445'!A1"/>
  </hyperlinks>
  <pageMargins left="0.39370078740157483" right="0.39370078740157483" top="0.39370078740157483" bottom="0.39370078740157483" header="0" footer="0.11811023622047245"/>
  <pageSetup paperSize="9" scale="60" fitToHeight="42" orientation="landscape" verticalDpi="200" r:id="rId1"/>
  <headerFooter>
    <oddFooter>&amp;П&amp;6&amp;С/&amp;К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45"/>
  <sheetViews>
    <sheetView workbookViewId="0">
      <selection activeCell="Q15" sqref="Q15"/>
    </sheetView>
  </sheetViews>
  <sheetFormatPr defaultColWidth="9.33203125" defaultRowHeight="12.75"/>
  <cols>
    <col min="5" max="5" width="70.83203125" customWidth="1"/>
    <col min="6" max="6" width="11.5" customWidth="1"/>
    <col min="7" max="8" width="10" bestFit="1" customWidth="1"/>
    <col min="10" max="10" width="11.83203125" customWidth="1"/>
    <col min="12" max="12" width="72.33203125" bestFit="1" customWidth="1"/>
    <col min="13" max="13" width="12.5" customWidth="1"/>
  </cols>
  <sheetData>
    <row r="1" spans="2:14">
      <c r="B1" t="s">
        <v>406</v>
      </c>
      <c r="I1" t="s">
        <v>406</v>
      </c>
    </row>
    <row r="2" spans="2:14">
      <c r="B2" t="s">
        <v>407</v>
      </c>
      <c r="I2" t="s">
        <v>408</v>
      </c>
      <c r="J2" t="s">
        <v>409</v>
      </c>
    </row>
    <row r="3" spans="2:14">
      <c r="D3" t="s">
        <v>410</v>
      </c>
      <c r="G3" t="s">
        <v>411</v>
      </c>
      <c r="K3" t="s">
        <v>410</v>
      </c>
      <c r="N3" t="s">
        <v>411</v>
      </c>
    </row>
    <row r="4" spans="2:14">
      <c r="B4" t="s">
        <v>412</v>
      </c>
      <c r="C4">
        <f>'6pf'!C6</f>
        <v>240958</v>
      </c>
      <c r="D4" t="s">
        <v>413</v>
      </c>
      <c r="E4" t="s">
        <v>414</v>
      </c>
      <c r="F4">
        <f>'6pf'!C11+'6pf'!C190+'6pf'!C220+'6pf'!C262+'6pf'!C272+'6pf'!C281+'6pf'!C283+'6pf'!C285+'6pf'!C294+'6pf'!C303+'6pf'!C313+'6pf'!C322+'6pf'!C332+'6pf'!C341+'6pf'!C346+'6pf'!C348+'6pf'!C358</f>
        <v>240958</v>
      </c>
      <c r="G4" t="str">
        <f t="shared" ref="G4:G35" si="0">IF(C4=F4,"+","-")</f>
        <v>+</v>
      </c>
      <c r="I4" t="s">
        <v>412</v>
      </c>
      <c r="J4" s="64">
        <f>'6pf'!I6</f>
        <v>1096377.7</v>
      </c>
      <c r="K4" t="s">
        <v>413</v>
      </c>
      <c r="L4" t="s">
        <v>414</v>
      </c>
      <c r="M4" s="64">
        <f>'6pf'!I11+'6pf'!I190+'6pf'!I220+'6pf'!I262+'6pf'!I272+'6pf'!I281+'6pf'!I283+'6pf'!I285+'6pf'!I294+'6pf'!I303+'6pf'!I313+'6pf'!I322+'6pf'!I332+'6pf'!I341+'6pf'!I346+'6pf'!I348+'6pf'!I358</f>
        <v>1096377.7</v>
      </c>
      <c r="N4" t="str">
        <f t="shared" ref="N4:N35" si="1">IF(J4=M4,"+","-")</f>
        <v>+</v>
      </c>
    </row>
    <row r="5" spans="2:14">
      <c r="B5" t="s">
        <v>415</v>
      </c>
      <c r="C5">
        <f>'6pf'!C9</f>
        <v>133485</v>
      </c>
      <c r="D5" t="s">
        <v>413</v>
      </c>
      <c r="E5" s="65" t="s">
        <v>416</v>
      </c>
      <c r="F5">
        <f>'6pf'!C70+'6pf'!C131+'6pf'!C151+'6pf'!C174+'6pf'!C196+'6pf'!C201+'6pf'!C218+'6pf'!C242+'6pf'!C258+'6pf'!C377</f>
        <v>133485</v>
      </c>
      <c r="G5" t="str">
        <f t="shared" si="0"/>
        <v>+</v>
      </c>
      <c r="I5" t="s">
        <v>415</v>
      </c>
      <c r="J5" s="64">
        <f>'6pf'!I9</f>
        <v>566181.30000000005</v>
      </c>
      <c r="K5" t="s">
        <v>413</v>
      </c>
      <c r="L5" s="65" t="s">
        <v>416</v>
      </c>
      <c r="M5" s="64">
        <f>'6pf'!I70+'6pf'!I131+'6pf'!I151+'6pf'!I174+'6pf'!I196+'6pf'!I201+'6pf'!I218+'6pf'!I242+'6pf'!I258+'6pf'!I377</f>
        <v>566181.29999999993</v>
      </c>
      <c r="N5" t="str">
        <f t="shared" si="1"/>
        <v>+</v>
      </c>
    </row>
    <row r="6" spans="2:14" ht="12" customHeight="1">
      <c r="B6" t="s">
        <v>417</v>
      </c>
      <c r="C6">
        <f>'6pf'!C11</f>
        <v>232873</v>
      </c>
      <c r="D6" t="s">
        <v>413</v>
      </c>
      <c r="E6" s="66" t="s">
        <v>418</v>
      </c>
      <c r="F6">
        <f>'6pf'!C12+'6pf'!C118+'6pf'!C144+'6pf'!C158</f>
        <v>232873</v>
      </c>
      <c r="G6" t="str">
        <f t="shared" si="0"/>
        <v>+</v>
      </c>
      <c r="I6" t="s">
        <v>417</v>
      </c>
      <c r="J6" s="64">
        <f>'6pf'!I11</f>
        <v>1021541.6</v>
      </c>
      <c r="K6" t="s">
        <v>413</v>
      </c>
      <c r="L6" s="66" t="s">
        <v>418</v>
      </c>
      <c r="M6" s="64">
        <f>'6pf'!I12+'6pf'!I118+'6pf'!I144+'6pf'!I158</f>
        <v>1021541.6</v>
      </c>
      <c r="N6" t="str">
        <f t="shared" si="1"/>
        <v>+</v>
      </c>
    </row>
    <row r="7" spans="2:14" ht="12" customHeight="1">
      <c r="B7" t="s">
        <v>419</v>
      </c>
      <c r="C7">
        <f>'6pf'!C12</f>
        <v>172682</v>
      </c>
      <c r="D7" t="s">
        <v>413</v>
      </c>
      <c r="E7" s="65" t="s">
        <v>420</v>
      </c>
      <c r="F7">
        <f>SUM('6pf'!C13:C18)</f>
        <v>172682</v>
      </c>
      <c r="G7" t="str">
        <f t="shared" si="0"/>
        <v>+</v>
      </c>
      <c r="I7" t="s">
        <v>419</v>
      </c>
      <c r="J7" s="64">
        <f>'6pf'!I12</f>
        <v>811585.1</v>
      </c>
      <c r="K7" t="s">
        <v>413</v>
      </c>
      <c r="L7" s="65" t="s">
        <v>420</v>
      </c>
      <c r="M7" s="64">
        <f>SUM('6pf'!I13:I18)</f>
        <v>811585.1</v>
      </c>
      <c r="N7" t="str">
        <f t="shared" si="1"/>
        <v>+</v>
      </c>
    </row>
    <row r="8" spans="2:14" ht="12" customHeight="1">
      <c r="B8" t="s">
        <v>419</v>
      </c>
      <c r="C8">
        <f>'6pf'!C12</f>
        <v>172682</v>
      </c>
      <c r="D8" t="s">
        <v>413</v>
      </c>
      <c r="E8" t="s">
        <v>421</v>
      </c>
      <c r="F8">
        <f>SUM('6pf'!C71:C80)</f>
        <v>172682</v>
      </c>
      <c r="G8" t="str">
        <f t="shared" si="0"/>
        <v>+</v>
      </c>
      <c r="I8" t="s">
        <v>419</v>
      </c>
      <c r="J8" s="64">
        <f>'6pf'!I12</f>
        <v>811585.1</v>
      </c>
      <c r="K8" t="s">
        <v>413</v>
      </c>
      <c r="L8" t="s">
        <v>421</v>
      </c>
      <c r="M8" s="64">
        <f>SUM('6pf'!I71:I80)</f>
        <v>811585.1</v>
      </c>
      <c r="N8" t="str">
        <f t="shared" si="1"/>
        <v>+</v>
      </c>
    </row>
    <row r="9" spans="2:14">
      <c r="B9" t="s">
        <v>422</v>
      </c>
      <c r="C9">
        <f>'6pf'!C24</f>
        <v>25646</v>
      </c>
      <c r="D9" t="s">
        <v>413</v>
      </c>
      <c r="E9" t="s">
        <v>423</v>
      </c>
      <c r="F9">
        <f>'6pf'!C25+'6pf'!C32+'6pf'!C36+'6pf'!C40+'6pf'!C41+'6pf'!C42+'6pf'!C43+'6pf'!C44+'6pf'!C45+'6pf'!C46+'6pf'!C50+'6pf'!C57+'6pf'!C61+'6pf'!C64+'6pf'!C67</f>
        <v>25646</v>
      </c>
      <c r="G9" t="str">
        <f t="shared" si="0"/>
        <v>+</v>
      </c>
      <c r="I9" t="s">
        <v>422</v>
      </c>
      <c r="J9" s="64">
        <f>'6pf'!I24</f>
        <v>143910.79999999999</v>
      </c>
      <c r="K9" t="s">
        <v>413</v>
      </c>
      <c r="L9" t="s">
        <v>423</v>
      </c>
      <c r="M9" s="64">
        <f>'6pf'!I25+'6pf'!I32+'6pf'!I36+'6pf'!I40+'6pf'!I41+'6pf'!I42+'6pf'!I43+'6pf'!I44+'6pf'!I45+'6pf'!I46+'6pf'!I50+'6pf'!I57+'6pf'!I61+'6pf'!I64+'6pf'!I67</f>
        <v>143910.79999999999</v>
      </c>
      <c r="N9" t="str">
        <f t="shared" si="1"/>
        <v>+</v>
      </c>
    </row>
    <row r="10" spans="2:14">
      <c r="B10" t="s">
        <v>424</v>
      </c>
      <c r="C10">
        <f>'6pf'!C81</f>
        <v>135895</v>
      </c>
      <c r="D10" t="s">
        <v>413</v>
      </c>
      <c r="E10" t="s">
        <v>425</v>
      </c>
      <c r="F10">
        <f>SUM('6pf'!C82:C97)</f>
        <v>135895</v>
      </c>
      <c r="G10" t="str">
        <f t="shared" si="0"/>
        <v>+</v>
      </c>
      <c r="I10" t="s">
        <v>424</v>
      </c>
      <c r="J10" s="64">
        <f>'6pf'!I81</f>
        <v>691686</v>
      </c>
      <c r="K10" t="s">
        <v>413</v>
      </c>
      <c r="L10" t="s">
        <v>425</v>
      </c>
      <c r="M10" s="64">
        <f>SUM('6pf'!I82:I97)</f>
        <v>691686</v>
      </c>
      <c r="N10" t="str">
        <f t="shared" si="1"/>
        <v>+</v>
      </c>
    </row>
    <row r="11" spans="2:14">
      <c r="B11" t="s">
        <v>426</v>
      </c>
      <c r="C11">
        <f>'6pf'!C98</f>
        <v>0</v>
      </c>
      <c r="D11" t="s">
        <v>413</v>
      </c>
      <c r="E11" t="s">
        <v>426</v>
      </c>
      <c r="F11">
        <f>'6pf'!C98</f>
        <v>0</v>
      </c>
      <c r="G11" t="str">
        <f t="shared" si="0"/>
        <v>+</v>
      </c>
      <c r="I11" t="s">
        <v>426</v>
      </c>
      <c r="J11" s="64">
        <f>'6pf'!I98</f>
        <v>0</v>
      </c>
      <c r="K11" t="s">
        <v>413</v>
      </c>
      <c r="L11" t="s">
        <v>426</v>
      </c>
      <c r="M11" s="64">
        <f>'6pf'!I98</f>
        <v>0</v>
      </c>
      <c r="N11" t="str">
        <f t="shared" si="1"/>
        <v>+</v>
      </c>
    </row>
    <row r="12" spans="2:14">
      <c r="B12" t="s">
        <v>427</v>
      </c>
      <c r="C12">
        <f>'6pf'!C105</f>
        <v>3</v>
      </c>
      <c r="D12" t="s">
        <v>413</v>
      </c>
      <c r="E12" t="s">
        <v>428</v>
      </c>
      <c r="F12">
        <f>'6pf'!C106+'6pf'!C107+'6pf'!C108+'6pf'!C109</f>
        <v>3</v>
      </c>
      <c r="G12" t="str">
        <f t="shared" si="0"/>
        <v>+</v>
      </c>
      <c r="I12" t="s">
        <v>427</v>
      </c>
      <c r="J12" s="64">
        <f>'6pf'!I105</f>
        <v>28.9</v>
      </c>
      <c r="K12" t="s">
        <v>413</v>
      </c>
      <c r="L12" t="s">
        <v>428</v>
      </c>
      <c r="M12" s="64">
        <f>'6pf'!I106+'6pf'!I107+'6pf'!I108+'6pf'!I109</f>
        <v>28.900000000000002</v>
      </c>
      <c r="N12" t="str">
        <f t="shared" si="1"/>
        <v>+</v>
      </c>
    </row>
    <row r="13" spans="2:14">
      <c r="B13" t="s">
        <v>429</v>
      </c>
      <c r="C13">
        <f>'6pf'!C110</f>
        <v>70</v>
      </c>
      <c r="D13" t="s">
        <v>413</v>
      </c>
      <c r="E13" t="s">
        <v>430</v>
      </c>
      <c r="F13">
        <f>'6pf'!C111+'6pf'!C112+'6pf'!C113</f>
        <v>70</v>
      </c>
      <c r="G13" t="str">
        <f t="shared" si="0"/>
        <v>+</v>
      </c>
      <c r="I13" t="s">
        <v>429</v>
      </c>
      <c r="J13" s="64">
        <f>'6pf'!I110</f>
        <v>979.8</v>
      </c>
      <c r="K13" t="s">
        <v>413</v>
      </c>
      <c r="L13" t="s">
        <v>430</v>
      </c>
      <c r="M13" s="64">
        <f>'6pf'!I111+'6pf'!I112+'6pf'!I113</f>
        <v>979.8</v>
      </c>
      <c r="N13" t="str">
        <f t="shared" si="1"/>
        <v>+</v>
      </c>
    </row>
    <row r="14" spans="2:14">
      <c r="B14" t="s">
        <v>431</v>
      </c>
      <c r="C14">
        <f>'6pf'!C114</f>
        <v>14925</v>
      </c>
      <c r="D14" t="s">
        <v>413</v>
      </c>
      <c r="E14" t="s">
        <v>432</v>
      </c>
      <c r="F14">
        <f>'6pf'!C115+'6pf'!C116+'6pf'!C117</f>
        <v>14925</v>
      </c>
      <c r="G14" t="str">
        <f t="shared" si="0"/>
        <v>+</v>
      </c>
      <c r="I14" t="s">
        <v>431</v>
      </c>
      <c r="J14" s="64">
        <f>'6pf'!I114</f>
        <v>90335.5</v>
      </c>
      <c r="K14" t="s">
        <v>413</v>
      </c>
      <c r="L14" t="s">
        <v>432</v>
      </c>
      <c r="M14" s="64">
        <f>'6pf'!I115+'6pf'!I116+'6pf'!I117</f>
        <v>90335.5</v>
      </c>
      <c r="N14" t="str">
        <f t="shared" si="1"/>
        <v>+</v>
      </c>
    </row>
    <row r="15" spans="2:14">
      <c r="B15" t="s">
        <v>433</v>
      </c>
      <c r="C15">
        <f>'6pf'!C118</f>
        <v>41389</v>
      </c>
      <c r="D15" t="s">
        <v>413</v>
      </c>
      <c r="E15" t="s">
        <v>434</v>
      </c>
      <c r="F15">
        <f>'6pf'!C119+'6pf'!C120+'6pf'!C121</f>
        <v>41389</v>
      </c>
      <c r="G15" t="str">
        <f t="shared" si="0"/>
        <v>+</v>
      </c>
      <c r="I15" t="s">
        <v>433</v>
      </c>
      <c r="J15" s="64">
        <f>'6pf'!I118</f>
        <v>141830.29999999999</v>
      </c>
      <c r="K15" t="s">
        <v>413</v>
      </c>
      <c r="L15" t="s">
        <v>434</v>
      </c>
      <c r="M15" s="64">
        <f>'6pf'!I119+'6pf'!I120+'6pf'!I121</f>
        <v>141830.29999999999</v>
      </c>
      <c r="N15" t="str">
        <f t="shared" si="1"/>
        <v>+</v>
      </c>
    </row>
    <row r="16" spans="2:14">
      <c r="B16" t="s">
        <v>433</v>
      </c>
      <c r="C16">
        <f>'6pf'!C118</f>
        <v>41389</v>
      </c>
      <c r="D16" t="s">
        <v>413</v>
      </c>
      <c r="E16" t="s">
        <v>435</v>
      </c>
      <c r="F16">
        <f>'6pf'!C133+'6pf'!C135+'6pf'!C139</f>
        <v>41389</v>
      </c>
      <c r="G16" t="str">
        <f t="shared" si="0"/>
        <v>+</v>
      </c>
      <c r="I16" t="s">
        <v>433</v>
      </c>
      <c r="J16" s="64">
        <f>'6pf'!I118</f>
        <v>141830.29999999999</v>
      </c>
      <c r="K16" t="s">
        <v>413</v>
      </c>
      <c r="L16" t="s">
        <v>435</v>
      </c>
      <c r="M16" s="64">
        <f>'6pf'!I133+'6pf'!I135+'6pf'!I139</f>
        <v>141830.29999999999</v>
      </c>
      <c r="N16" t="str">
        <f t="shared" si="1"/>
        <v>+</v>
      </c>
    </row>
    <row r="17" spans="2:14">
      <c r="B17" t="s">
        <v>436</v>
      </c>
      <c r="C17">
        <f>'6pf'!C122</f>
        <v>2372</v>
      </c>
      <c r="D17" t="s">
        <v>413</v>
      </c>
      <c r="E17" t="s">
        <v>437</v>
      </c>
      <c r="F17">
        <f>'6pf'!C123+'6pf'!C124+'6pf'!C125</f>
        <v>2372</v>
      </c>
      <c r="G17" t="str">
        <f t="shared" si="0"/>
        <v>+</v>
      </c>
      <c r="I17" t="s">
        <v>436</v>
      </c>
      <c r="J17" s="64">
        <f>'6pf'!I122</f>
        <v>5600.2</v>
      </c>
      <c r="K17" t="s">
        <v>413</v>
      </c>
      <c r="L17" t="s">
        <v>437</v>
      </c>
      <c r="M17" s="64">
        <f>'6pf'!I123+'6pf'!I124+'6pf'!I125</f>
        <v>5600.2000000000007</v>
      </c>
      <c r="N17" t="str">
        <f t="shared" si="1"/>
        <v>+</v>
      </c>
    </row>
    <row r="18" spans="2:14">
      <c r="B18" t="s">
        <v>438</v>
      </c>
      <c r="C18">
        <f>'6pf'!C126</f>
        <v>3</v>
      </c>
      <c r="D18" t="s">
        <v>413</v>
      </c>
      <c r="E18" t="s">
        <v>439</v>
      </c>
      <c r="F18">
        <f>'6pf'!C127+'6pf'!C128+'6pf'!C129</f>
        <v>3</v>
      </c>
      <c r="G18" t="str">
        <f t="shared" si="0"/>
        <v>+</v>
      </c>
      <c r="I18" t="s">
        <v>438</v>
      </c>
      <c r="J18" s="64">
        <f>'6pf'!I126</f>
        <v>7.1</v>
      </c>
      <c r="K18" t="s">
        <v>413</v>
      </c>
      <c r="L18" t="s">
        <v>439</v>
      </c>
      <c r="M18" s="64">
        <f>'6pf'!I127+'6pf'!I128+'6pf'!I129</f>
        <v>7.1</v>
      </c>
      <c r="N18" t="str">
        <f t="shared" si="1"/>
        <v>+</v>
      </c>
    </row>
    <row r="19" spans="2:14">
      <c r="B19" t="s">
        <v>440</v>
      </c>
      <c r="C19">
        <f>'6pf'!C135</f>
        <v>402</v>
      </c>
      <c r="D19" t="s">
        <v>413</v>
      </c>
      <c r="E19" t="s">
        <v>441</v>
      </c>
      <c r="F19">
        <f>'6pf'!C136+'6pf'!C137+'6pf'!C138</f>
        <v>402</v>
      </c>
      <c r="G19" t="str">
        <f t="shared" si="0"/>
        <v>+</v>
      </c>
      <c r="I19" t="s">
        <v>440</v>
      </c>
      <c r="J19" s="64">
        <f>'6pf'!I135</f>
        <v>4698.5</v>
      </c>
      <c r="K19" t="s">
        <v>413</v>
      </c>
      <c r="L19" t="s">
        <v>441</v>
      </c>
      <c r="M19" s="64">
        <f>'6pf'!I136+'6pf'!I137+'6pf'!I138</f>
        <v>4698.5</v>
      </c>
      <c r="N19" t="str">
        <f t="shared" si="1"/>
        <v>+</v>
      </c>
    </row>
    <row r="20" spans="2:14">
      <c r="B20" t="s">
        <v>442</v>
      </c>
      <c r="C20">
        <f>'6pf'!C144</f>
        <v>14918</v>
      </c>
      <c r="D20" t="s">
        <v>413</v>
      </c>
      <c r="E20" t="s">
        <v>443</v>
      </c>
      <c r="F20">
        <f>'6pf'!C145+'6pf'!C146+'6pf'!C147</f>
        <v>14918</v>
      </c>
      <c r="G20" t="str">
        <f t="shared" si="0"/>
        <v>+</v>
      </c>
      <c r="I20" t="s">
        <v>442</v>
      </c>
      <c r="J20" s="64">
        <f>'6pf'!I144</f>
        <v>52721.3</v>
      </c>
      <c r="K20" t="s">
        <v>413</v>
      </c>
      <c r="L20" t="s">
        <v>443</v>
      </c>
      <c r="M20" s="64">
        <f>'6pf'!I145+'6pf'!I146+'6pf'!I147</f>
        <v>52721.299999999996</v>
      </c>
      <c r="N20" t="str">
        <f t="shared" si="1"/>
        <v>+</v>
      </c>
    </row>
    <row r="21" spans="2:14">
      <c r="B21" t="s">
        <v>444</v>
      </c>
      <c r="C21">
        <f>'6pf'!C152</f>
        <v>6481</v>
      </c>
      <c r="D21" t="s">
        <v>413</v>
      </c>
      <c r="E21" t="s">
        <v>445</v>
      </c>
      <c r="F21">
        <f>'6pf'!C153+'6pf'!C154+'6pf'!C155</f>
        <v>6481</v>
      </c>
      <c r="G21" t="str">
        <f t="shared" si="0"/>
        <v>+</v>
      </c>
      <c r="I21" t="s">
        <v>444</v>
      </c>
      <c r="J21" s="64">
        <f>'6pf'!I152</f>
        <v>21426.6</v>
      </c>
      <c r="K21" t="s">
        <v>413</v>
      </c>
      <c r="L21" t="s">
        <v>445</v>
      </c>
      <c r="M21" s="64">
        <f>'6pf'!I153+'6pf'!I154+'6pf'!I155</f>
        <v>21426.6</v>
      </c>
      <c r="N21" t="str">
        <f t="shared" si="1"/>
        <v>+</v>
      </c>
    </row>
    <row r="22" spans="2:14">
      <c r="B22" t="s">
        <v>444</v>
      </c>
      <c r="C22">
        <f>'6pf'!C152</f>
        <v>6481</v>
      </c>
      <c r="D22" t="s">
        <v>413</v>
      </c>
      <c r="E22" t="s">
        <v>446</v>
      </c>
      <c r="F22">
        <f>'6pf'!C156+'6pf'!C157</f>
        <v>6481</v>
      </c>
      <c r="G22" t="str">
        <f t="shared" si="0"/>
        <v>+</v>
      </c>
      <c r="I22" t="s">
        <v>444</v>
      </c>
      <c r="J22" s="64">
        <f>'6pf'!I152</f>
        <v>21426.6</v>
      </c>
      <c r="K22" t="s">
        <v>413</v>
      </c>
      <c r="L22" t="s">
        <v>446</v>
      </c>
      <c r="M22" s="64">
        <f>'6pf'!I156+'6pf'!I157</f>
        <v>21426.6</v>
      </c>
      <c r="N22" t="str">
        <f t="shared" si="1"/>
        <v>+</v>
      </c>
    </row>
    <row r="23" spans="2:14">
      <c r="B23" t="s">
        <v>447</v>
      </c>
      <c r="C23">
        <f>'6pf'!C158</f>
        <v>3884</v>
      </c>
      <c r="D23" t="s">
        <v>413</v>
      </c>
      <c r="E23" t="s">
        <v>448</v>
      </c>
      <c r="F23">
        <f>'6pf'!C159+'6pf'!C163+'6pf'!C164+'6pf'!C165+'6pf'!C166+'6pf'!C167+'6pf'!C168+'6pf'!C169+'6pf'!C170+'6pf'!C171+'6pf'!C172+'6pf'!C173</f>
        <v>3884</v>
      </c>
      <c r="G23" t="str">
        <f t="shared" si="0"/>
        <v>+</v>
      </c>
      <c r="I23" t="s">
        <v>447</v>
      </c>
      <c r="J23" s="64">
        <f>'6pf'!I158</f>
        <v>15404.9</v>
      </c>
      <c r="K23" t="s">
        <v>413</v>
      </c>
      <c r="L23" t="s">
        <v>448</v>
      </c>
      <c r="M23" s="64">
        <f>'6pf'!I159+'6pf'!I163+'6pf'!I164+'6pf'!I165+'6pf'!I166+'6pf'!I167+'6pf'!I168+'6pf'!I169+'6pf'!I170+'6pf'!I171+'6pf'!I172+'6pf'!I173</f>
        <v>15404.9</v>
      </c>
      <c r="N23" t="str">
        <f t="shared" si="1"/>
        <v>+</v>
      </c>
    </row>
    <row r="24" spans="2:14">
      <c r="B24" t="s">
        <v>449</v>
      </c>
      <c r="C24">
        <f>'6pf'!C159</f>
        <v>39</v>
      </c>
      <c r="D24" t="s">
        <v>413</v>
      </c>
      <c r="E24" t="s">
        <v>450</v>
      </c>
      <c r="F24">
        <f>'6pf'!C160+'6pf'!C161+'6pf'!C162</f>
        <v>39</v>
      </c>
      <c r="G24" t="str">
        <f t="shared" si="0"/>
        <v>+</v>
      </c>
      <c r="I24" t="s">
        <v>449</v>
      </c>
      <c r="J24" s="64">
        <f>'6pf'!I159</f>
        <v>790.9</v>
      </c>
      <c r="K24" t="s">
        <v>413</v>
      </c>
      <c r="L24" t="s">
        <v>450</v>
      </c>
      <c r="M24" s="64">
        <f>'6pf'!I160+'6pf'!I161+'6pf'!I162</f>
        <v>790.90000000000009</v>
      </c>
      <c r="N24" t="str">
        <f t="shared" si="1"/>
        <v>+</v>
      </c>
    </row>
    <row r="25" spans="2:14">
      <c r="B25" t="s">
        <v>451</v>
      </c>
      <c r="C25">
        <f>'6pf'!C177</f>
        <v>126</v>
      </c>
      <c r="D25" t="s">
        <v>413</v>
      </c>
      <c r="E25" t="s">
        <v>452</v>
      </c>
      <c r="F25">
        <f>'6pf'!C178+'6pf'!C179+'6pf'!C180</f>
        <v>126</v>
      </c>
      <c r="G25" t="str">
        <f t="shared" si="0"/>
        <v>+</v>
      </c>
      <c r="I25" t="s">
        <v>451</v>
      </c>
      <c r="J25" s="64">
        <f>'6pf'!I177</f>
        <v>879.5</v>
      </c>
      <c r="K25" t="s">
        <v>413</v>
      </c>
      <c r="L25" t="s">
        <v>452</v>
      </c>
      <c r="M25" s="64">
        <f>'6pf'!I178+'6pf'!I179+'6pf'!I180</f>
        <v>879.5</v>
      </c>
      <c r="N25" t="str">
        <f t="shared" si="1"/>
        <v>+</v>
      </c>
    </row>
    <row r="26" spans="2:14">
      <c r="B26" t="s">
        <v>451</v>
      </c>
      <c r="C26">
        <f>'6pf'!C177</f>
        <v>126</v>
      </c>
      <c r="D26" t="s">
        <v>413</v>
      </c>
      <c r="E26" t="s">
        <v>453</v>
      </c>
      <c r="F26">
        <f>'6pf'!C181+'6pf'!C182</f>
        <v>126</v>
      </c>
      <c r="G26" t="str">
        <f t="shared" si="0"/>
        <v>+</v>
      </c>
      <c r="I26" t="s">
        <v>451</v>
      </c>
      <c r="J26" s="64">
        <f>'6pf'!I177</f>
        <v>879.5</v>
      </c>
      <c r="K26" t="s">
        <v>413</v>
      </c>
      <c r="L26" t="s">
        <v>453</v>
      </c>
      <c r="M26" s="64">
        <f>'6pf'!I181+'6pf'!I182</f>
        <v>879.5</v>
      </c>
      <c r="N26" t="str">
        <f t="shared" si="1"/>
        <v>+</v>
      </c>
    </row>
    <row r="27" spans="2:14">
      <c r="B27" t="s">
        <v>454</v>
      </c>
      <c r="C27">
        <f>'6pf'!C190</f>
        <v>1154</v>
      </c>
      <c r="D27" t="s">
        <v>413</v>
      </c>
      <c r="E27" t="s">
        <v>455</v>
      </c>
      <c r="F27">
        <f>'6pf'!C191+'6pf'!C197+'6pf'!C202</f>
        <v>1154</v>
      </c>
      <c r="G27" t="str">
        <f t="shared" si="0"/>
        <v>+</v>
      </c>
      <c r="I27" t="s">
        <v>454</v>
      </c>
      <c r="J27" s="64">
        <f>'6pf'!I190</f>
        <v>3092.9</v>
      </c>
      <c r="K27" t="s">
        <v>413</v>
      </c>
      <c r="L27" t="s">
        <v>455</v>
      </c>
      <c r="M27" s="64">
        <f>'6pf'!I191+'6pf'!I197+'6pf'!I202</f>
        <v>3092.9</v>
      </c>
      <c r="N27" t="str">
        <f t="shared" si="1"/>
        <v>+</v>
      </c>
    </row>
    <row r="28" spans="2:14">
      <c r="B28" t="s">
        <v>456</v>
      </c>
      <c r="C28">
        <f>'6pf'!C191</f>
        <v>7</v>
      </c>
      <c r="D28" t="s">
        <v>413</v>
      </c>
      <c r="E28" t="s">
        <v>457</v>
      </c>
      <c r="F28">
        <f>'6pf'!C192+'6pf'!C193+'6pf'!C194</f>
        <v>7</v>
      </c>
      <c r="G28" t="str">
        <f t="shared" si="0"/>
        <v>+</v>
      </c>
      <c r="I28" t="s">
        <v>456</v>
      </c>
      <c r="J28" s="64">
        <f>'6pf'!I191</f>
        <v>20.100000000000001</v>
      </c>
      <c r="K28" t="s">
        <v>413</v>
      </c>
      <c r="L28" t="s">
        <v>457</v>
      </c>
      <c r="M28" s="64">
        <f>'6pf'!I192+'6pf'!I193+'6pf'!I194</f>
        <v>20.100000000000001</v>
      </c>
      <c r="N28" t="str">
        <f t="shared" si="1"/>
        <v>+</v>
      </c>
    </row>
    <row r="29" spans="2:14">
      <c r="B29" t="s">
        <v>458</v>
      </c>
      <c r="C29">
        <f>'6pf'!C197</f>
        <v>0</v>
      </c>
      <c r="D29" t="s">
        <v>413</v>
      </c>
      <c r="E29" t="s">
        <v>459</v>
      </c>
      <c r="F29">
        <f>'6pf'!C198+'6pf'!C199+'6pf'!C200</f>
        <v>0</v>
      </c>
      <c r="G29" t="str">
        <f t="shared" si="0"/>
        <v>+</v>
      </c>
      <c r="I29" t="s">
        <v>458</v>
      </c>
      <c r="J29" s="64">
        <f>'6pf'!I197</f>
        <v>0</v>
      </c>
      <c r="K29" t="s">
        <v>413</v>
      </c>
      <c r="L29" t="s">
        <v>459</v>
      </c>
      <c r="M29" s="64">
        <f>'6pf'!I198+'6pf'!I199+'6pf'!I200</f>
        <v>0</v>
      </c>
      <c r="N29" t="str">
        <f t="shared" si="1"/>
        <v>+</v>
      </c>
    </row>
    <row r="30" spans="2:14">
      <c r="B30" t="s">
        <v>460</v>
      </c>
      <c r="C30">
        <f>'6pf'!C202</f>
        <v>1147</v>
      </c>
      <c r="D30" t="s">
        <v>413</v>
      </c>
      <c r="E30" t="s">
        <v>461</v>
      </c>
      <c r="F30">
        <f>'6pf'!C203+'6pf'!C207+'6pf'!C208+'6pf'!C214+'6pf'!C216+'6pf'!C217</f>
        <v>1147</v>
      </c>
      <c r="G30" t="str">
        <f t="shared" si="0"/>
        <v>+</v>
      </c>
      <c r="I30" t="s">
        <v>460</v>
      </c>
      <c r="J30" s="64">
        <f>'6pf'!I202</f>
        <v>3072.8</v>
      </c>
      <c r="K30" t="s">
        <v>413</v>
      </c>
      <c r="L30" t="s">
        <v>461</v>
      </c>
      <c r="M30" s="64">
        <f>'6pf'!I203+'6pf'!I207+'6pf'!I208+'6pf'!I214+'6pf'!I216+'6pf'!I217</f>
        <v>3072.8</v>
      </c>
      <c r="N30" t="str">
        <f t="shared" si="1"/>
        <v>+</v>
      </c>
    </row>
    <row r="31" spans="2:14">
      <c r="B31" t="s">
        <v>462</v>
      </c>
      <c r="C31">
        <f>'6pf'!C203</f>
        <v>910</v>
      </c>
      <c r="D31" t="s">
        <v>413</v>
      </c>
      <c r="E31" t="s">
        <v>463</v>
      </c>
      <c r="F31">
        <f>'6pf'!C204+'6pf'!C205+'6pf'!C206</f>
        <v>910</v>
      </c>
      <c r="G31" t="str">
        <f t="shared" si="0"/>
        <v>+</v>
      </c>
      <c r="I31" t="s">
        <v>462</v>
      </c>
      <c r="J31" s="64">
        <f>'6pf'!I203</f>
        <v>2429</v>
      </c>
      <c r="K31" t="s">
        <v>413</v>
      </c>
      <c r="L31" t="s">
        <v>463</v>
      </c>
      <c r="M31" s="64">
        <f>'6pf'!I204+'6pf'!I205+'6pf'!I206</f>
        <v>2429</v>
      </c>
      <c r="N31" t="str">
        <f t="shared" si="1"/>
        <v>+</v>
      </c>
    </row>
    <row r="32" spans="2:14">
      <c r="B32" t="s">
        <v>464</v>
      </c>
      <c r="C32">
        <f>'6pf'!C208</f>
        <v>229</v>
      </c>
      <c r="D32" t="s">
        <v>413</v>
      </c>
      <c r="E32" t="s">
        <v>465</v>
      </c>
      <c r="F32">
        <f>'6pf'!C209+'6pf'!C210+'6pf'!C211</f>
        <v>229</v>
      </c>
      <c r="G32" t="str">
        <f t="shared" si="0"/>
        <v>+</v>
      </c>
      <c r="I32" t="s">
        <v>464</v>
      </c>
      <c r="J32" s="64">
        <f>'6pf'!I208</f>
        <v>621.6</v>
      </c>
      <c r="K32" t="s">
        <v>413</v>
      </c>
      <c r="L32" t="s">
        <v>465</v>
      </c>
      <c r="M32" s="64">
        <f>'6pf'!I209+'6pf'!I210+'6pf'!I211</f>
        <v>621.6</v>
      </c>
      <c r="N32" t="str">
        <f t="shared" si="1"/>
        <v>+</v>
      </c>
    </row>
    <row r="33" spans="2:14">
      <c r="B33" t="s">
        <v>466</v>
      </c>
      <c r="C33">
        <f>'6pf'!C220</f>
        <v>1210</v>
      </c>
      <c r="D33" t="s">
        <v>413</v>
      </c>
      <c r="E33" t="s">
        <v>467</v>
      </c>
      <c r="F33">
        <f>'6pf'!C221+'6pf'!C254</f>
        <v>1210</v>
      </c>
      <c r="G33" t="str">
        <f t="shared" si="0"/>
        <v>+</v>
      </c>
      <c r="I33" t="s">
        <v>466</v>
      </c>
      <c r="J33" s="64">
        <f>'6pf'!I220</f>
        <v>11496.4</v>
      </c>
      <c r="K33" t="s">
        <v>413</v>
      </c>
      <c r="L33" t="s">
        <v>467</v>
      </c>
      <c r="M33" s="64">
        <f>'6pf'!I221+'6pf'!I254</f>
        <v>11496.4</v>
      </c>
      <c r="N33" t="str">
        <f t="shared" si="1"/>
        <v>+</v>
      </c>
    </row>
    <row r="34" spans="2:14">
      <c r="B34" t="s">
        <v>468</v>
      </c>
      <c r="C34">
        <f>'6pf'!C221</f>
        <v>979</v>
      </c>
      <c r="D34" t="s">
        <v>413</v>
      </c>
      <c r="E34" t="s">
        <v>469</v>
      </c>
      <c r="F34">
        <f>'6pf'!C222+'6pf'!C223+'6pf'!C224</f>
        <v>979</v>
      </c>
      <c r="G34" t="str">
        <f t="shared" si="0"/>
        <v>+</v>
      </c>
      <c r="I34" t="s">
        <v>468</v>
      </c>
      <c r="J34" s="64">
        <f>'6pf'!I221</f>
        <v>9918.6</v>
      </c>
      <c r="K34" t="s">
        <v>413</v>
      </c>
      <c r="L34" t="s">
        <v>469</v>
      </c>
      <c r="M34" s="64">
        <f>'6pf'!I222+'6pf'!I223+'6pf'!I224</f>
        <v>9918.6</v>
      </c>
      <c r="N34" t="str">
        <f t="shared" si="1"/>
        <v>+</v>
      </c>
    </row>
    <row r="35" spans="2:14">
      <c r="B35" t="s">
        <v>468</v>
      </c>
      <c r="C35">
        <f>'6pf'!C221</f>
        <v>979</v>
      </c>
      <c r="D35" t="s">
        <v>413</v>
      </c>
      <c r="E35" t="s">
        <v>470</v>
      </c>
      <c r="F35">
        <f>'6pf'!C225+'6pf'!C232</f>
        <v>979</v>
      </c>
      <c r="G35" t="str">
        <f t="shared" si="0"/>
        <v>+</v>
      </c>
      <c r="I35" t="s">
        <v>468</v>
      </c>
      <c r="J35" s="64">
        <f>'6pf'!I221</f>
        <v>9918.6</v>
      </c>
      <c r="K35" t="s">
        <v>413</v>
      </c>
      <c r="L35" t="s">
        <v>470</v>
      </c>
      <c r="M35" s="64">
        <f>'6pf'!I225+'6pf'!I232</f>
        <v>9918.6</v>
      </c>
      <c r="N35" t="str">
        <f t="shared" si="1"/>
        <v>+</v>
      </c>
    </row>
    <row r="36" spans="2:14">
      <c r="B36" t="s">
        <v>471</v>
      </c>
      <c r="C36">
        <f>'6pf'!C225</f>
        <v>648</v>
      </c>
      <c r="D36" t="s">
        <v>413</v>
      </c>
      <c r="E36" t="s">
        <v>472</v>
      </c>
      <c r="F36">
        <f>'6pf'!C226+'6pf'!C228+'6pf'!C230</f>
        <v>648</v>
      </c>
      <c r="G36" t="str">
        <f t="shared" ref="G36:G67" si="2">IF(C36=F36,"+","-")</f>
        <v>+</v>
      </c>
      <c r="I36" t="s">
        <v>471</v>
      </c>
      <c r="J36" s="64">
        <f>'6pf'!I225</f>
        <v>7822.3</v>
      </c>
      <c r="K36" t="s">
        <v>413</v>
      </c>
      <c r="L36" t="s">
        <v>472</v>
      </c>
      <c r="M36" s="64">
        <f>'6pf'!I226+'6pf'!I228+'6pf'!I230</f>
        <v>7822.3</v>
      </c>
      <c r="N36" t="str">
        <f t="shared" ref="N36:N67" si="3">IF(J36=M36,"+","-")</f>
        <v>+</v>
      </c>
    </row>
    <row r="37" spans="2:14">
      <c r="B37" t="s">
        <v>473</v>
      </c>
      <c r="C37">
        <f>'6pf'!C232</f>
        <v>331</v>
      </c>
      <c r="D37" t="s">
        <v>413</v>
      </c>
      <c r="E37" t="s">
        <v>474</v>
      </c>
      <c r="F37">
        <f>'6pf'!C233+'6pf'!C235+'6pf'!C237</f>
        <v>331</v>
      </c>
      <c r="G37" t="str">
        <f t="shared" si="2"/>
        <v>+</v>
      </c>
      <c r="I37" t="s">
        <v>473</v>
      </c>
      <c r="J37" s="64">
        <f>'6pf'!I232</f>
        <v>2096.3000000000002</v>
      </c>
      <c r="K37" t="s">
        <v>413</v>
      </c>
      <c r="L37" t="s">
        <v>474</v>
      </c>
      <c r="M37" s="64">
        <f>'6pf'!I233+'6pf'!I235+'6pf'!I237</f>
        <v>2096.3000000000002</v>
      </c>
      <c r="N37" t="str">
        <f t="shared" si="3"/>
        <v>+</v>
      </c>
    </row>
    <row r="38" spans="2:14">
      <c r="B38" t="s">
        <v>475</v>
      </c>
      <c r="C38">
        <f>'6pf'!C247</f>
        <v>28</v>
      </c>
      <c r="D38" t="s">
        <v>413</v>
      </c>
      <c r="E38" t="s">
        <v>476</v>
      </c>
      <c r="F38">
        <f>'6pf'!C248+'6pf'!C249+'6pf'!C250</f>
        <v>28</v>
      </c>
      <c r="G38" t="str">
        <f t="shared" si="2"/>
        <v>+</v>
      </c>
      <c r="I38" t="s">
        <v>475</v>
      </c>
      <c r="J38" s="64">
        <f>'6pf'!I247</f>
        <v>195.8</v>
      </c>
      <c r="K38" t="s">
        <v>413</v>
      </c>
      <c r="L38" t="s">
        <v>476</v>
      </c>
      <c r="M38" s="64">
        <f>'6pf'!I248+'6pf'!I249+'6pf'!I250</f>
        <v>195.8</v>
      </c>
      <c r="N38" t="str">
        <f t="shared" si="3"/>
        <v>+</v>
      </c>
    </row>
    <row r="39" spans="2:14">
      <c r="B39" t="s">
        <v>477</v>
      </c>
      <c r="C39">
        <f>'6pf'!C254</f>
        <v>231</v>
      </c>
      <c r="D39" t="s">
        <v>413</v>
      </c>
      <c r="E39" t="s">
        <v>478</v>
      </c>
      <c r="F39">
        <f>'6pf'!C255+'6pf'!C256+'6pf'!C257</f>
        <v>231</v>
      </c>
      <c r="G39" t="str">
        <f t="shared" si="2"/>
        <v>+</v>
      </c>
      <c r="I39" t="s">
        <v>477</v>
      </c>
      <c r="J39" s="64">
        <f>'6pf'!I254</f>
        <v>1577.8</v>
      </c>
      <c r="K39" t="s">
        <v>413</v>
      </c>
      <c r="L39" t="s">
        <v>478</v>
      </c>
      <c r="M39" s="64">
        <f>'6pf'!I255+'6pf'!I256+'6pf'!I257</f>
        <v>1577.8000000000002</v>
      </c>
      <c r="N39" t="str">
        <f t="shared" si="3"/>
        <v>+</v>
      </c>
    </row>
    <row r="40" spans="2:14">
      <c r="B40" t="s">
        <v>479</v>
      </c>
      <c r="C40">
        <f>'6pf'!C262</f>
        <v>920</v>
      </c>
      <c r="D40" t="s">
        <v>413</v>
      </c>
      <c r="E40" t="s">
        <v>480</v>
      </c>
      <c r="F40">
        <f>'6pf'!C263+'6pf'!C264+'6pf'!C270</f>
        <v>920</v>
      </c>
      <c r="G40" t="str">
        <f t="shared" si="2"/>
        <v>+</v>
      </c>
      <c r="I40" t="s">
        <v>479</v>
      </c>
      <c r="J40" s="64">
        <f>'6pf'!I262</f>
        <v>10459.9</v>
      </c>
      <c r="K40" t="s">
        <v>413</v>
      </c>
      <c r="L40" t="s">
        <v>480</v>
      </c>
      <c r="M40" s="64">
        <f>'6pf'!I263+'6pf'!I264+'6pf'!I270</f>
        <v>10459.899999999998</v>
      </c>
      <c r="N40" t="str">
        <f t="shared" si="3"/>
        <v>+</v>
      </c>
    </row>
    <row r="41" spans="2:14">
      <c r="B41" t="s">
        <v>481</v>
      </c>
      <c r="C41">
        <f>'6pf'!C264</f>
        <v>28</v>
      </c>
      <c r="D41" t="s">
        <v>413</v>
      </c>
      <c r="E41" t="s">
        <v>482</v>
      </c>
      <c r="F41">
        <f>'6pf'!C265+'6pf'!C266+'6pf'!C267</f>
        <v>28</v>
      </c>
      <c r="G41" t="str">
        <f t="shared" si="2"/>
        <v>+</v>
      </c>
      <c r="I41" t="s">
        <v>481</v>
      </c>
      <c r="J41" s="64">
        <f>'6pf'!I264</f>
        <v>264.8</v>
      </c>
      <c r="K41" t="s">
        <v>413</v>
      </c>
      <c r="L41" t="s">
        <v>482</v>
      </c>
      <c r="M41" s="64">
        <f>'6pf'!I265+'6pf'!I266+'6pf'!I267</f>
        <v>264.8</v>
      </c>
      <c r="N41" t="str">
        <f t="shared" si="3"/>
        <v>+</v>
      </c>
    </row>
    <row r="42" spans="2:14">
      <c r="B42" t="s">
        <v>481</v>
      </c>
      <c r="C42">
        <f>'6pf'!C264</f>
        <v>28</v>
      </c>
      <c r="D42" t="s">
        <v>413</v>
      </c>
      <c r="E42" t="s">
        <v>483</v>
      </c>
      <c r="F42">
        <f>'6pf'!C268+'6pf'!C269</f>
        <v>28</v>
      </c>
      <c r="G42" t="str">
        <f t="shared" si="2"/>
        <v>+</v>
      </c>
      <c r="I42" t="s">
        <v>481</v>
      </c>
      <c r="J42" s="64">
        <f>'6pf'!I264</f>
        <v>264.8</v>
      </c>
      <c r="K42" t="s">
        <v>413</v>
      </c>
      <c r="L42" t="s">
        <v>483</v>
      </c>
      <c r="M42" s="64">
        <f>'6pf'!I268+'6pf'!I269</f>
        <v>264.8</v>
      </c>
      <c r="N42" t="str">
        <f t="shared" si="3"/>
        <v>+</v>
      </c>
    </row>
    <row r="43" spans="2:14">
      <c r="B43" t="s">
        <v>484</v>
      </c>
      <c r="C43">
        <f>'6pf'!C272</f>
        <v>6</v>
      </c>
      <c r="D43" t="s">
        <v>413</v>
      </c>
      <c r="E43" t="s">
        <v>485</v>
      </c>
      <c r="F43">
        <f>'6pf'!C273+'6pf'!C274+'6pf'!C279</f>
        <v>6</v>
      </c>
      <c r="G43" t="str">
        <f t="shared" si="2"/>
        <v>+</v>
      </c>
      <c r="I43" t="s">
        <v>484</v>
      </c>
      <c r="J43" s="64">
        <f>'6pf'!I272</f>
        <v>113.3</v>
      </c>
      <c r="K43" t="s">
        <v>413</v>
      </c>
      <c r="L43" t="s">
        <v>485</v>
      </c>
      <c r="M43" s="64">
        <f>'6pf'!I273+'6pf'!I274+'6pf'!I279</f>
        <v>113.30000000000001</v>
      </c>
      <c r="N43" t="str">
        <f t="shared" si="3"/>
        <v>+</v>
      </c>
    </row>
    <row r="44" spans="2:14">
      <c r="B44" t="s">
        <v>486</v>
      </c>
      <c r="C44">
        <f>'6pf'!C274</f>
        <v>0</v>
      </c>
      <c r="D44" t="s">
        <v>413</v>
      </c>
      <c r="E44" t="s">
        <v>487</v>
      </c>
      <c r="F44">
        <f>SUM('6pf'!C275:C276)</f>
        <v>0</v>
      </c>
      <c r="G44" t="str">
        <f t="shared" si="2"/>
        <v>+</v>
      </c>
      <c r="I44" t="s">
        <v>486</v>
      </c>
      <c r="J44" s="64">
        <f>'6pf'!I274</f>
        <v>0</v>
      </c>
      <c r="K44" t="s">
        <v>413</v>
      </c>
      <c r="L44" t="s">
        <v>487</v>
      </c>
      <c r="M44" s="64">
        <f>SUM('6pf'!I275:I276)</f>
        <v>0</v>
      </c>
      <c r="N44" t="str">
        <f t="shared" si="3"/>
        <v>+</v>
      </c>
    </row>
    <row r="45" spans="2:14">
      <c r="B45" t="s">
        <v>486</v>
      </c>
      <c r="C45">
        <f>'6pf'!C274</f>
        <v>0</v>
      </c>
      <c r="D45" t="s">
        <v>413</v>
      </c>
      <c r="E45" t="s">
        <v>488</v>
      </c>
      <c r="F45">
        <f>SUM('6pf'!C277:C278)</f>
        <v>0</v>
      </c>
      <c r="G45" t="str">
        <f t="shared" si="2"/>
        <v>+</v>
      </c>
      <c r="I45" t="s">
        <v>486</v>
      </c>
      <c r="J45" s="64">
        <f>'6pf'!I274</f>
        <v>0</v>
      </c>
      <c r="K45" t="s">
        <v>413</v>
      </c>
      <c r="L45" t="s">
        <v>488</v>
      </c>
      <c r="M45" s="64">
        <f>SUM('6pf'!I277:I278)</f>
        <v>0</v>
      </c>
      <c r="N45" t="str">
        <f t="shared" si="3"/>
        <v>+</v>
      </c>
    </row>
    <row r="46" spans="2:14">
      <c r="B46" t="s">
        <v>489</v>
      </c>
      <c r="C46">
        <f>'6pf'!C285</f>
        <v>1</v>
      </c>
      <c r="D46" t="s">
        <v>413</v>
      </c>
      <c r="E46" t="s">
        <v>490</v>
      </c>
      <c r="F46">
        <f>'6pf'!C286+'6pf'!C287+'6pf'!C292</f>
        <v>1</v>
      </c>
      <c r="G46" t="str">
        <f t="shared" si="2"/>
        <v>+</v>
      </c>
      <c r="I46" t="s">
        <v>489</v>
      </c>
      <c r="J46" s="64">
        <f>'6pf'!I285</f>
        <v>22.2</v>
      </c>
      <c r="K46" t="s">
        <v>413</v>
      </c>
      <c r="L46" t="s">
        <v>490</v>
      </c>
      <c r="M46" s="64">
        <f>'6pf'!I286+'6pf'!I287+'6pf'!I292</f>
        <v>22.2</v>
      </c>
      <c r="N46" t="str">
        <f t="shared" si="3"/>
        <v>+</v>
      </c>
    </row>
    <row r="47" spans="2:14">
      <c r="B47" t="s">
        <v>491</v>
      </c>
      <c r="C47">
        <f>'6pf'!C287</f>
        <v>0</v>
      </c>
      <c r="D47" t="s">
        <v>413</v>
      </c>
      <c r="E47" t="s">
        <v>492</v>
      </c>
      <c r="F47">
        <f>'6pf'!C288+'6pf'!C289</f>
        <v>0</v>
      </c>
      <c r="G47" t="str">
        <f t="shared" si="2"/>
        <v>+</v>
      </c>
      <c r="I47" t="s">
        <v>491</v>
      </c>
      <c r="J47" s="64">
        <f>'6pf'!I287</f>
        <v>0</v>
      </c>
      <c r="K47" t="s">
        <v>413</v>
      </c>
      <c r="L47" t="s">
        <v>492</v>
      </c>
      <c r="M47" s="64">
        <f>'6pf'!I288+'6pf'!I289</f>
        <v>0</v>
      </c>
      <c r="N47" t="str">
        <f t="shared" si="3"/>
        <v>+</v>
      </c>
    </row>
    <row r="48" spans="2:14">
      <c r="B48" t="s">
        <v>491</v>
      </c>
      <c r="C48">
        <f>'6pf'!C287</f>
        <v>0</v>
      </c>
      <c r="D48" t="s">
        <v>413</v>
      </c>
      <c r="E48" t="s">
        <v>493</v>
      </c>
      <c r="F48">
        <f>'6pf'!C290+'6pf'!C291</f>
        <v>0</v>
      </c>
      <c r="G48" t="str">
        <f t="shared" si="2"/>
        <v>+</v>
      </c>
      <c r="I48" t="s">
        <v>491</v>
      </c>
      <c r="J48" s="64">
        <f>'6pf'!I287</f>
        <v>0</v>
      </c>
      <c r="K48" t="s">
        <v>413</v>
      </c>
      <c r="L48" t="s">
        <v>493</v>
      </c>
      <c r="M48" s="64">
        <f>'6pf'!I290+'6pf'!I291</f>
        <v>0</v>
      </c>
      <c r="N48" t="str">
        <f t="shared" si="3"/>
        <v>+</v>
      </c>
    </row>
    <row r="49" spans="2:14">
      <c r="B49" t="s">
        <v>494</v>
      </c>
      <c r="C49">
        <f>'6pf'!C294</f>
        <v>5</v>
      </c>
      <c r="D49" t="s">
        <v>413</v>
      </c>
      <c r="E49" t="s">
        <v>495</v>
      </c>
      <c r="F49">
        <f>'6pf'!C295+'6pf'!C296+'6pf'!C301</f>
        <v>5</v>
      </c>
      <c r="G49" t="str">
        <f t="shared" si="2"/>
        <v>+</v>
      </c>
      <c r="I49" t="s">
        <v>494</v>
      </c>
      <c r="J49" s="64">
        <f>'6pf'!I294</f>
        <v>32.299999999999997</v>
      </c>
      <c r="K49" t="s">
        <v>413</v>
      </c>
      <c r="L49" t="s">
        <v>495</v>
      </c>
      <c r="M49" s="64">
        <f>'6pf'!I295+'6pf'!I296+'6pf'!I301</f>
        <v>32.299999999999997</v>
      </c>
      <c r="N49" t="str">
        <f t="shared" si="3"/>
        <v>+</v>
      </c>
    </row>
    <row r="50" spans="2:14">
      <c r="B50" t="s">
        <v>496</v>
      </c>
      <c r="C50">
        <f>'6pf'!C296</f>
        <v>0</v>
      </c>
      <c r="D50" t="s">
        <v>413</v>
      </c>
      <c r="E50" t="s">
        <v>497</v>
      </c>
      <c r="F50">
        <f>'6pf'!C297+'6pf'!C298</f>
        <v>0</v>
      </c>
      <c r="G50" t="str">
        <f t="shared" si="2"/>
        <v>+</v>
      </c>
      <c r="I50" t="s">
        <v>496</v>
      </c>
      <c r="J50" s="64">
        <f>'6pf'!I296</f>
        <v>0</v>
      </c>
      <c r="K50" t="s">
        <v>413</v>
      </c>
      <c r="L50" t="s">
        <v>497</v>
      </c>
      <c r="M50" s="64">
        <f>'6pf'!I297+'6pf'!I298</f>
        <v>0</v>
      </c>
      <c r="N50" t="str">
        <f t="shared" si="3"/>
        <v>+</v>
      </c>
    </row>
    <row r="51" spans="2:14">
      <c r="B51" t="s">
        <v>496</v>
      </c>
      <c r="C51">
        <f>'6pf'!C296</f>
        <v>0</v>
      </c>
      <c r="D51" t="s">
        <v>413</v>
      </c>
      <c r="E51" t="s">
        <v>498</v>
      </c>
      <c r="F51">
        <f>'6pf'!C299+'6pf'!C300</f>
        <v>0</v>
      </c>
      <c r="G51" t="str">
        <f t="shared" si="2"/>
        <v>+</v>
      </c>
      <c r="I51" t="s">
        <v>496</v>
      </c>
      <c r="J51" s="64">
        <f>'6pf'!I296</f>
        <v>0</v>
      </c>
      <c r="K51" t="s">
        <v>413</v>
      </c>
      <c r="L51" t="s">
        <v>498</v>
      </c>
      <c r="M51" s="64">
        <f>'6pf'!I299+'6pf'!I300</f>
        <v>0</v>
      </c>
      <c r="N51" t="str">
        <f t="shared" si="3"/>
        <v>+</v>
      </c>
    </row>
    <row r="52" spans="2:14">
      <c r="B52" t="s">
        <v>499</v>
      </c>
      <c r="C52">
        <f>'6pf'!C303</f>
        <v>48</v>
      </c>
      <c r="D52" t="s">
        <v>413</v>
      </c>
      <c r="E52" t="s">
        <v>500</v>
      </c>
      <c r="F52">
        <f>'6pf'!C304+'6pf'!C305+'6pf'!C310</f>
        <v>48</v>
      </c>
      <c r="G52" t="str">
        <f t="shared" si="2"/>
        <v>+</v>
      </c>
      <c r="I52" t="s">
        <v>499</v>
      </c>
      <c r="J52" s="64">
        <f>'6pf'!I303</f>
        <v>318.2</v>
      </c>
      <c r="K52" t="s">
        <v>413</v>
      </c>
      <c r="L52" t="s">
        <v>500</v>
      </c>
      <c r="M52" s="64">
        <f>'6pf'!I304+'6pf'!I305+'6pf'!I310</f>
        <v>318.2</v>
      </c>
      <c r="N52" t="str">
        <f t="shared" si="3"/>
        <v>+</v>
      </c>
    </row>
    <row r="53" spans="2:14">
      <c r="B53" t="s">
        <v>501</v>
      </c>
      <c r="C53">
        <f>'6pf'!C305</f>
        <v>4</v>
      </c>
      <c r="D53" t="s">
        <v>413</v>
      </c>
      <c r="E53" t="s">
        <v>502</v>
      </c>
      <c r="F53">
        <f>'6pf'!C306+'6pf'!C307</f>
        <v>4</v>
      </c>
      <c r="G53" t="str">
        <f t="shared" si="2"/>
        <v>+</v>
      </c>
      <c r="I53" t="s">
        <v>501</v>
      </c>
      <c r="J53" s="64">
        <f>'6pf'!I305</f>
        <v>30.4</v>
      </c>
      <c r="K53" t="s">
        <v>413</v>
      </c>
      <c r="L53" t="s">
        <v>502</v>
      </c>
      <c r="M53" s="64">
        <f>'6pf'!I306+'6pf'!I307</f>
        <v>30.4</v>
      </c>
      <c r="N53" t="str">
        <f t="shared" si="3"/>
        <v>+</v>
      </c>
    </row>
    <row r="54" spans="2:14">
      <c r="B54" t="s">
        <v>501</v>
      </c>
      <c r="C54">
        <f>'6pf'!C305</f>
        <v>4</v>
      </c>
      <c r="D54" t="s">
        <v>413</v>
      </c>
      <c r="E54" t="s">
        <v>503</v>
      </c>
      <c r="F54">
        <f>'6pf'!C308+'6pf'!C309</f>
        <v>4</v>
      </c>
      <c r="G54" t="str">
        <f t="shared" si="2"/>
        <v>+</v>
      </c>
      <c r="I54" t="s">
        <v>501</v>
      </c>
      <c r="J54" s="64">
        <f>'6pf'!I305</f>
        <v>30.4</v>
      </c>
      <c r="K54" t="s">
        <v>413</v>
      </c>
      <c r="L54" t="s">
        <v>503</v>
      </c>
      <c r="M54" s="64">
        <f>'6pf'!I308+'6pf'!I309</f>
        <v>30.4</v>
      </c>
      <c r="N54" t="str">
        <f t="shared" si="3"/>
        <v>+</v>
      </c>
    </row>
    <row r="55" spans="2:14">
      <c r="B55" t="s">
        <v>504</v>
      </c>
      <c r="C55">
        <f>'6pf'!C313</f>
        <v>1</v>
      </c>
      <c r="D55" t="s">
        <v>413</v>
      </c>
      <c r="E55" t="s">
        <v>505</v>
      </c>
      <c r="F55">
        <f>'6pf'!C314+'6pf'!C315+'6pf'!C320</f>
        <v>1</v>
      </c>
      <c r="G55" t="str">
        <f t="shared" si="2"/>
        <v>+</v>
      </c>
      <c r="I55" t="s">
        <v>504</v>
      </c>
      <c r="J55" s="64">
        <f>'6pf'!I313</f>
        <v>7.1</v>
      </c>
      <c r="K55" t="s">
        <v>413</v>
      </c>
      <c r="L55" t="s">
        <v>505</v>
      </c>
      <c r="M55" s="64">
        <f>'6pf'!I314+'6pf'!I315+'6pf'!I320</f>
        <v>7.1</v>
      </c>
      <c r="N55" t="str">
        <f t="shared" si="3"/>
        <v>+</v>
      </c>
    </row>
    <row r="56" spans="2:14">
      <c r="B56" t="s">
        <v>506</v>
      </c>
      <c r="C56">
        <f>'6pf'!C315</f>
        <v>0</v>
      </c>
      <c r="D56" t="s">
        <v>413</v>
      </c>
      <c r="E56" t="s">
        <v>507</v>
      </c>
      <c r="F56">
        <f>'6pf'!C316+'6pf'!C317</f>
        <v>0</v>
      </c>
      <c r="G56" t="str">
        <f t="shared" si="2"/>
        <v>+</v>
      </c>
      <c r="I56" t="s">
        <v>506</v>
      </c>
      <c r="J56" s="64">
        <f>'6pf'!I315</f>
        <v>0</v>
      </c>
      <c r="K56" t="s">
        <v>413</v>
      </c>
      <c r="L56" t="s">
        <v>507</v>
      </c>
      <c r="M56" s="64">
        <f>'6pf'!I316+'6pf'!I317</f>
        <v>0</v>
      </c>
      <c r="N56" t="str">
        <f t="shared" si="3"/>
        <v>+</v>
      </c>
    </row>
    <row r="57" spans="2:14">
      <c r="B57" t="s">
        <v>506</v>
      </c>
      <c r="C57">
        <f>'6pf'!C315</f>
        <v>0</v>
      </c>
      <c r="D57" t="s">
        <v>413</v>
      </c>
      <c r="E57" t="s">
        <v>508</v>
      </c>
      <c r="F57">
        <f>'6pf'!C318+'6pf'!C319</f>
        <v>0</v>
      </c>
      <c r="G57" t="str">
        <f t="shared" si="2"/>
        <v>+</v>
      </c>
      <c r="I57" t="s">
        <v>506</v>
      </c>
      <c r="J57" s="64">
        <f>'6pf'!I315</f>
        <v>0</v>
      </c>
      <c r="K57" t="s">
        <v>413</v>
      </c>
      <c r="L57" t="s">
        <v>508</v>
      </c>
      <c r="M57" s="64">
        <f>'6pf'!I318+'6pf'!I319</f>
        <v>0</v>
      </c>
      <c r="N57" t="str">
        <f t="shared" si="3"/>
        <v>+</v>
      </c>
    </row>
    <row r="58" spans="2:14">
      <c r="B58" t="s">
        <v>509</v>
      </c>
      <c r="C58">
        <f>'6pf'!C322</f>
        <v>2</v>
      </c>
      <c r="D58" t="s">
        <v>413</v>
      </c>
      <c r="E58" t="s">
        <v>510</v>
      </c>
      <c r="F58">
        <f>'6pf'!C323+'6pf'!C324+'6pf'!C330</f>
        <v>2</v>
      </c>
      <c r="G58" t="str">
        <f t="shared" si="2"/>
        <v>+</v>
      </c>
      <c r="I58" t="s">
        <v>509</v>
      </c>
      <c r="J58" s="64">
        <f>'6pf'!I322</f>
        <v>6.6</v>
      </c>
      <c r="K58" t="s">
        <v>413</v>
      </c>
      <c r="L58" t="s">
        <v>510</v>
      </c>
      <c r="M58" s="64">
        <f>'6pf'!I323+'6pf'!I324+'6pf'!I330</f>
        <v>6.6</v>
      </c>
      <c r="N58" t="str">
        <f t="shared" si="3"/>
        <v>+</v>
      </c>
    </row>
    <row r="59" spans="2:14">
      <c r="B59" t="s">
        <v>511</v>
      </c>
      <c r="C59">
        <f>'6pf'!C324</f>
        <v>1</v>
      </c>
      <c r="D59" t="s">
        <v>413</v>
      </c>
      <c r="E59" t="s">
        <v>512</v>
      </c>
      <c r="F59">
        <f>SUM('6pf'!C325:C327)</f>
        <v>1</v>
      </c>
      <c r="G59" t="str">
        <f t="shared" si="2"/>
        <v>+</v>
      </c>
      <c r="I59" t="s">
        <v>511</v>
      </c>
      <c r="J59" s="64">
        <f>'6pf'!I324</f>
        <v>3.2</v>
      </c>
      <c r="K59" t="s">
        <v>413</v>
      </c>
      <c r="L59" t="s">
        <v>512</v>
      </c>
      <c r="M59" s="64">
        <f>SUM('6pf'!I325:I327)</f>
        <v>3.2</v>
      </c>
      <c r="N59" t="str">
        <f t="shared" si="3"/>
        <v>+</v>
      </c>
    </row>
    <row r="60" spans="2:14">
      <c r="B60" t="s">
        <v>511</v>
      </c>
      <c r="C60">
        <f>'6pf'!C324</f>
        <v>1</v>
      </c>
      <c r="D60" t="s">
        <v>413</v>
      </c>
      <c r="E60" t="s">
        <v>513</v>
      </c>
      <c r="F60">
        <f>'6pf'!C328+'6pf'!C329</f>
        <v>1</v>
      </c>
      <c r="G60" t="str">
        <f t="shared" si="2"/>
        <v>+</v>
      </c>
      <c r="I60" t="s">
        <v>511</v>
      </c>
      <c r="J60" s="64">
        <f>'6pf'!I324</f>
        <v>3.2</v>
      </c>
      <c r="K60" t="s">
        <v>413</v>
      </c>
      <c r="L60" t="s">
        <v>513</v>
      </c>
      <c r="M60" s="64">
        <f>'6pf'!I328+'6pf'!I329</f>
        <v>3.2</v>
      </c>
      <c r="N60" t="str">
        <f t="shared" si="3"/>
        <v>+</v>
      </c>
    </row>
    <row r="61" spans="2:14">
      <c r="B61" t="s">
        <v>514</v>
      </c>
      <c r="C61">
        <f>'6pf'!C332</f>
        <v>146</v>
      </c>
      <c r="D61" t="s">
        <v>413</v>
      </c>
      <c r="E61" t="s">
        <v>515</v>
      </c>
      <c r="F61">
        <f>'6pf'!C333+'6pf'!C334+'6pf'!C339</f>
        <v>146</v>
      </c>
      <c r="G61" t="str">
        <f t="shared" si="2"/>
        <v>+</v>
      </c>
      <c r="I61" t="s">
        <v>514</v>
      </c>
      <c r="J61" s="64">
        <f>'6pf'!I332</f>
        <v>3185.1</v>
      </c>
      <c r="K61" t="s">
        <v>413</v>
      </c>
      <c r="L61" t="s">
        <v>515</v>
      </c>
      <c r="M61" s="64">
        <f>'6pf'!I333+'6pf'!I334+'6pf'!I339</f>
        <v>3185.1</v>
      </c>
      <c r="N61" t="str">
        <f t="shared" si="3"/>
        <v>+</v>
      </c>
    </row>
    <row r="62" spans="2:14">
      <c r="B62" t="s">
        <v>516</v>
      </c>
      <c r="C62">
        <f>'6pf'!C334</f>
        <v>5</v>
      </c>
      <c r="D62" t="s">
        <v>413</v>
      </c>
      <c r="E62" t="s">
        <v>517</v>
      </c>
      <c r="F62">
        <f>'6pf'!C335+'6pf'!C336</f>
        <v>5</v>
      </c>
      <c r="G62" t="str">
        <f t="shared" si="2"/>
        <v>+</v>
      </c>
      <c r="I62" t="s">
        <v>516</v>
      </c>
      <c r="J62" s="64">
        <f>'6pf'!I334</f>
        <v>112.7</v>
      </c>
      <c r="K62" t="s">
        <v>413</v>
      </c>
      <c r="L62" t="s">
        <v>517</v>
      </c>
      <c r="M62" s="64">
        <f>'6pf'!I335+'6pf'!I336</f>
        <v>112.7</v>
      </c>
      <c r="N62" t="str">
        <f t="shared" si="3"/>
        <v>+</v>
      </c>
    </row>
    <row r="63" spans="2:14">
      <c r="B63" t="s">
        <v>516</v>
      </c>
      <c r="C63">
        <f>'6pf'!C334</f>
        <v>5</v>
      </c>
      <c r="D63" t="s">
        <v>413</v>
      </c>
      <c r="E63" t="s">
        <v>518</v>
      </c>
      <c r="F63">
        <f>'6pf'!C337+'6pf'!C338</f>
        <v>5</v>
      </c>
      <c r="G63" t="str">
        <f t="shared" si="2"/>
        <v>+</v>
      </c>
      <c r="I63" t="s">
        <v>516</v>
      </c>
      <c r="J63" s="64">
        <f>'6pf'!I334</f>
        <v>112.7</v>
      </c>
      <c r="K63" t="s">
        <v>413</v>
      </c>
      <c r="L63" t="s">
        <v>518</v>
      </c>
      <c r="M63" s="64">
        <f>'6pf'!I337+'6pf'!I338</f>
        <v>112.69999999999999</v>
      </c>
      <c r="N63" t="str">
        <f t="shared" si="3"/>
        <v>+</v>
      </c>
    </row>
    <row r="64" spans="2:14">
      <c r="B64" t="s">
        <v>519</v>
      </c>
      <c r="C64">
        <f>'6pf'!C341</f>
        <v>79</v>
      </c>
      <c r="D64" t="s">
        <v>413</v>
      </c>
      <c r="E64" t="s">
        <v>520</v>
      </c>
      <c r="F64">
        <f>SUM('6pf'!C342:C344)</f>
        <v>79</v>
      </c>
      <c r="G64" t="str">
        <f t="shared" si="2"/>
        <v>+</v>
      </c>
      <c r="I64" t="s">
        <v>519</v>
      </c>
      <c r="J64" s="64">
        <f>'6pf'!I341</f>
        <v>7435.6</v>
      </c>
      <c r="K64" t="s">
        <v>413</v>
      </c>
      <c r="L64" t="s">
        <v>520</v>
      </c>
      <c r="M64" s="64">
        <f>SUM('6pf'!I342:I344)</f>
        <v>7435.6</v>
      </c>
      <c r="N64" t="str">
        <f t="shared" si="3"/>
        <v>+</v>
      </c>
    </row>
    <row r="65" spans="2:14">
      <c r="B65" t="s">
        <v>521</v>
      </c>
      <c r="C65">
        <f>'6pf'!C348</f>
        <v>0</v>
      </c>
      <c r="D65" t="s">
        <v>413</v>
      </c>
      <c r="E65" t="s">
        <v>522</v>
      </c>
      <c r="F65">
        <f>'6pf'!C349+'6pf'!C350+'6pf'!C356</f>
        <v>0</v>
      </c>
      <c r="G65" t="str">
        <f t="shared" si="2"/>
        <v>+</v>
      </c>
      <c r="I65" t="s">
        <v>521</v>
      </c>
      <c r="J65" s="64">
        <f>'6pf'!I348</f>
        <v>0</v>
      </c>
      <c r="K65" t="s">
        <v>413</v>
      </c>
      <c r="L65" t="s">
        <v>522</v>
      </c>
      <c r="M65" s="64">
        <f>'6pf'!I349+'6pf'!I350+'6pf'!I356</f>
        <v>0</v>
      </c>
      <c r="N65" t="str">
        <f t="shared" si="3"/>
        <v>+</v>
      </c>
    </row>
    <row r="66" spans="2:14">
      <c r="B66" t="s">
        <v>523</v>
      </c>
      <c r="C66">
        <f>'6pf'!C350</f>
        <v>0</v>
      </c>
      <c r="D66" t="s">
        <v>413</v>
      </c>
      <c r="E66" t="s">
        <v>524</v>
      </c>
      <c r="F66">
        <f>'6pf'!C351+'6pf'!C352</f>
        <v>0</v>
      </c>
      <c r="G66" t="str">
        <f t="shared" si="2"/>
        <v>+</v>
      </c>
      <c r="I66" t="s">
        <v>523</v>
      </c>
      <c r="J66" s="64">
        <f>'6pf'!I350</f>
        <v>0</v>
      </c>
      <c r="K66" t="s">
        <v>413</v>
      </c>
      <c r="L66" t="s">
        <v>524</v>
      </c>
      <c r="M66" s="64">
        <f>'6pf'!I351+'6pf'!I352</f>
        <v>0</v>
      </c>
      <c r="N66" t="str">
        <f t="shared" si="3"/>
        <v>+</v>
      </c>
    </row>
    <row r="67" spans="2:14">
      <c r="B67" t="s">
        <v>523</v>
      </c>
      <c r="C67">
        <f>'6pf'!C350</f>
        <v>0</v>
      </c>
      <c r="D67" t="s">
        <v>413</v>
      </c>
      <c r="E67" t="s">
        <v>525</v>
      </c>
      <c r="F67">
        <f>'6pf'!C354+'6pf'!C355</f>
        <v>0</v>
      </c>
      <c r="G67" t="str">
        <f t="shared" si="2"/>
        <v>+</v>
      </c>
      <c r="I67" t="s">
        <v>523</v>
      </c>
      <c r="J67" s="64">
        <f>'6pf'!I350</f>
        <v>0</v>
      </c>
      <c r="K67" t="s">
        <v>413</v>
      </c>
      <c r="L67" t="s">
        <v>525</v>
      </c>
      <c r="M67" s="64">
        <f>'6pf'!I354+'6pf'!I355</f>
        <v>0</v>
      </c>
      <c r="N67" t="str">
        <f t="shared" si="3"/>
        <v>+</v>
      </c>
    </row>
    <row r="68" spans="2:14">
      <c r="B68" t="s">
        <v>526</v>
      </c>
      <c r="C68">
        <f>'6pf'!C358</f>
        <v>4510</v>
      </c>
      <c r="D68" t="s">
        <v>413</v>
      </c>
      <c r="E68" t="s">
        <v>527</v>
      </c>
      <c r="F68">
        <f>'6pf'!C359+'6pf'!C370+'6pf'!C372</f>
        <v>4510</v>
      </c>
      <c r="G68" t="str">
        <f t="shared" ref="G68:G80" si="4">IF(C68=F68,"+","-")</f>
        <v>+</v>
      </c>
      <c r="I68" t="s">
        <v>526</v>
      </c>
      <c r="J68" s="64">
        <f>'6pf'!I358</f>
        <v>38639.4</v>
      </c>
      <c r="K68" t="s">
        <v>413</v>
      </c>
      <c r="L68" t="s">
        <v>527</v>
      </c>
      <c r="M68" s="64">
        <f>'6pf'!I359+'6pf'!I370+'6pf'!I372</f>
        <v>38639.4</v>
      </c>
      <c r="N68" t="str">
        <f t="shared" ref="N68:N80" si="5">IF(J68=M68,"+","-")</f>
        <v>+</v>
      </c>
    </row>
    <row r="69" spans="2:14">
      <c r="B69" t="s">
        <v>528</v>
      </c>
      <c r="C69">
        <f>'6pf'!C359</f>
        <v>3521</v>
      </c>
      <c r="D69" t="s">
        <v>413</v>
      </c>
      <c r="E69" t="s">
        <v>529</v>
      </c>
      <c r="F69">
        <f>'6pf'!C361+'6pf'!C364+'6pf'!C367</f>
        <v>3521</v>
      </c>
      <c r="G69" t="str">
        <f t="shared" si="4"/>
        <v>+</v>
      </c>
      <c r="I69" t="s">
        <v>528</v>
      </c>
      <c r="J69" s="64">
        <f>'6pf'!I359</f>
        <v>31831</v>
      </c>
      <c r="K69" t="s">
        <v>413</v>
      </c>
      <c r="L69" t="s">
        <v>529</v>
      </c>
      <c r="M69" s="64">
        <f>'6pf'!I361+'6pf'!I364+'6pf'!I367</f>
        <v>31831</v>
      </c>
      <c r="N69" t="str">
        <f t="shared" si="5"/>
        <v>+</v>
      </c>
    </row>
    <row r="70" spans="2:14">
      <c r="B70" t="s">
        <v>530</v>
      </c>
      <c r="C70">
        <f>'6pf'!C360</f>
        <v>3165</v>
      </c>
      <c r="D70" t="s">
        <v>413</v>
      </c>
      <c r="E70" t="s">
        <v>531</v>
      </c>
      <c r="F70">
        <f>'6pf'!C362+'6pf'!C365+'6pf'!C368</f>
        <v>3165</v>
      </c>
      <c r="G70" t="str">
        <f t="shared" si="4"/>
        <v>+</v>
      </c>
      <c r="I70" t="s">
        <v>530</v>
      </c>
      <c r="J70" s="64">
        <f>'6pf'!I360</f>
        <v>24826</v>
      </c>
      <c r="K70" t="s">
        <v>413</v>
      </c>
      <c r="L70" t="s">
        <v>531</v>
      </c>
      <c r="M70" s="64">
        <f>'6pf'!I362+'6pf'!I365+'6pf'!I368</f>
        <v>24826</v>
      </c>
      <c r="N70" t="str">
        <f t="shared" si="5"/>
        <v>+</v>
      </c>
    </row>
    <row r="71" spans="2:14">
      <c r="B71" t="s">
        <v>532</v>
      </c>
      <c r="C71">
        <f>'6pf'!C372</f>
        <v>979</v>
      </c>
      <c r="D71" t="s">
        <v>413</v>
      </c>
      <c r="E71" t="s">
        <v>533</v>
      </c>
      <c r="F71">
        <f>SUM('6pf'!C373:C375)</f>
        <v>979</v>
      </c>
      <c r="G71" t="str">
        <f t="shared" si="4"/>
        <v>+</v>
      </c>
      <c r="I71" t="s">
        <v>532</v>
      </c>
      <c r="J71" s="64">
        <f>'6pf'!I372</f>
        <v>6752.2</v>
      </c>
      <c r="K71" t="s">
        <v>413</v>
      </c>
      <c r="L71" t="s">
        <v>533</v>
      </c>
      <c r="M71" s="64">
        <f>SUM('6pf'!I373:I375)</f>
        <v>6752.2</v>
      </c>
      <c r="N71" t="str">
        <f t="shared" si="5"/>
        <v>+</v>
      </c>
    </row>
    <row r="72" spans="2:14">
      <c r="B72" t="s">
        <v>534</v>
      </c>
      <c r="C72">
        <f>'6pf'!C379</f>
        <v>35429</v>
      </c>
      <c r="D72" t="s">
        <v>413</v>
      </c>
      <c r="E72" t="s">
        <v>535</v>
      </c>
      <c r="F72">
        <f>SUM('6pf'!C380:C385)</f>
        <v>35429</v>
      </c>
      <c r="G72" t="str">
        <f t="shared" si="4"/>
        <v>+</v>
      </c>
      <c r="I72" t="s">
        <v>534</v>
      </c>
      <c r="J72" s="64">
        <f>'6pf'!I379</f>
        <v>174794.8</v>
      </c>
      <c r="K72" t="s">
        <v>413</v>
      </c>
      <c r="L72" t="s">
        <v>535</v>
      </c>
      <c r="M72" s="64">
        <f>SUM('6pf'!I380:I385)</f>
        <v>174794.8</v>
      </c>
      <c r="N72" t="str">
        <f t="shared" si="5"/>
        <v>+</v>
      </c>
    </row>
    <row r="73" spans="2:14">
      <c r="B73" t="s">
        <v>534</v>
      </c>
      <c r="C73">
        <f>'6pf'!C379</f>
        <v>35429</v>
      </c>
      <c r="D73" t="s">
        <v>413</v>
      </c>
      <c r="E73" t="s">
        <v>536</v>
      </c>
      <c r="F73">
        <f>'6pf'!C386+'6pf'!C394+'6pf'!C404+'6pf'!C409+'6pf'!C415</f>
        <v>35429</v>
      </c>
      <c r="G73" t="str">
        <f t="shared" si="4"/>
        <v>+</v>
      </c>
      <c r="I73" t="s">
        <v>534</v>
      </c>
      <c r="J73" s="64">
        <f>'6pf'!I379</f>
        <v>174794.8</v>
      </c>
      <c r="K73" t="s">
        <v>413</v>
      </c>
      <c r="L73" t="s">
        <v>536</v>
      </c>
      <c r="M73" s="64">
        <f>'6pf'!I386+'6pf'!I394+'6pf'!I404+'6pf'!I409+'6pf'!I415</f>
        <v>174794.80000000002</v>
      </c>
      <c r="N73" t="str">
        <f t="shared" si="5"/>
        <v>+</v>
      </c>
    </row>
    <row r="74" spans="2:14">
      <c r="B74" t="s">
        <v>537</v>
      </c>
      <c r="C74">
        <f>'6pf'!C386</f>
        <v>26617</v>
      </c>
      <c r="D74" t="s">
        <v>413</v>
      </c>
      <c r="E74" t="s">
        <v>538</v>
      </c>
      <c r="F74">
        <f>SUM('6pf'!C387:C391)</f>
        <v>26617</v>
      </c>
      <c r="G74" t="str">
        <f t="shared" si="4"/>
        <v>+</v>
      </c>
      <c r="I74" t="s">
        <v>537</v>
      </c>
      <c r="J74" s="64">
        <f>'6pf'!I386</f>
        <v>121671.6</v>
      </c>
      <c r="K74" t="s">
        <v>413</v>
      </c>
      <c r="L74" t="s">
        <v>538</v>
      </c>
      <c r="M74" s="64">
        <f>SUM('6pf'!I387:I391)</f>
        <v>121671.6</v>
      </c>
      <c r="N74" t="str">
        <f t="shared" si="5"/>
        <v>+</v>
      </c>
    </row>
    <row r="75" spans="2:14">
      <c r="B75" t="s">
        <v>539</v>
      </c>
      <c r="C75">
        <f>'6pf'!C394</f>
        <v>7052</v>
      </c>
      <c r="D75" t="s">
        <v>413</v>
      </c>
      <c r="E75" t="s">
        <v>540</v>
      </c>
      <c r="F75">
        <f>SUM('6pf'!C395:C399)</f>
        <v>7052</v>
      </c>
      <c r="G75" t="str">
        <f t="shared" si="4"/>
        <v>+</v>
      </c>
      <c r="I75" t="s">
        <v>539</v>
      </c>
      <c r="J75" s="64">
        <f>'6pf'!I394</f>
        <v>44647.5</v>
      </c>
      <c r="K75" t="s">
        <v>413</v>
      </c>
      <c r="L75" t="s">
        <v>540</v>
      </c>
      <c r="M75" s="64">
        <f>SUM('6pf'!I395:I399)</f>
        <v>44647.5</v>
      </c>
      <c r="N75" t="str">
        <f t="shared" si="5"/>
        <v>+</v>
      </c>
    </row>
    <row r="76" spans="2:14">
      <c r="B76" t="s">
        <v>539</v>
      </c>
      <c r="C76">
        <f>'6pf'!C394</f>
        <v>7052</v>
      </c>
      <c r="D76" t="s">
        <v>413</v>
      </c>
      <c r="E76" t="s">
        <v>541</v>
      </c>
      <c r="F76">
        <f>SUM('6pf'!C400:C403)</f>
        <v>7052</v>
      </c>
      <c r="G76" t="str">
        <f t="shared" si="4"/>
        <v>+</v>
      </c>
      <c r="I76" t="s">
        <v>539</v>
      </c>
      <c r="J76" s="64">
        <f>'6pf'!I394</f>
        <v>44647.5</v>
      </c>
      <c r="K76" t="s">
        <v>413</v>
      </c>
      <c r="L76" t="s">
        <v>541</v>
      </c>
      <c r="M76" s="64">
        <f>SUM('6pf'!I400:I403)</f>
        <v>44647.5</v>
      </c>
      <c r="N76" t="str">
        <f t="shared" si="5"/>
        <v>+</v>
      </c>
    </row>
    <row r="77" spans="2:14">
      <c r="B77" t="s">
        <v>542</v>
      </c>
      <c r="C77">
        <f>'6pf'!C404</f>
        <v>1548</v>
      </c>
      <c r="D77" t="s">
        <v>413</v>
      </c>
      <c r="E77" t="s">
        <v>543</v>
      </c>
      <c r="F77">
        <f>SUM('6pf'!C405:C408)</f>
        <v>1548</v>
      </c>
      <c r="G77" t="str">
        <f t="shared" si="4"/>
        <v>+</v>
      </c>
      <c r="I77" t="s">
        <v>542</v>
      </c>
      <c r="J77" s="64">
        <f>'6pf'!I404</f>
        <v>7505.2</v>
      </c>
      <c r="K77" t="s">
        <v>413</v>
      </c>
      <c r="L77" t="s">
        <v>543</v>
      </c>
      <c r="M77" s="64">
        <f>SUM('6pf'!I405:I408)</f>
        <v>7505.1999999999989</v>
      </c>
      <c r="N77" t="str">
        <f t="shared" si="5"/>
        <v>+</v>
      </c>
    </row>
    <row r="78" spans="2:14">
      <c r="B78" t="s">
        <v>544</v>
      </c>
      <c r="C78">
        <f>'6pf'!C409</f>
        <v>212</v>
      </c>
      <c r="D78" t="s">
        <v>413</v>
      </c>
      <c r="E78" t="s">
        <v>545</v>
      </c>
      <c r="F78">
        <f>SUM('6pf'!C410:C414)</f>
        <v>212</v>
      </c>
      <c r="G78" t="str">
        <f t="shared" si="4"/>
        <v>+</v>
      </c>
      <c r="I78" t="s">
        <v>544</v>
      </c>
      <c r="J78" s="64">
        <f>'6pf'!I409</f>
        <v>970.5</v>
      </c>
      <c r="K78" t="s">
        <v>413</v>
      </c>
      <c r="L78" t="s">
        <v>545</v>
      </c>
      <c r="M78" s="64">
        <f>SUM('6pf'!I410:I414)</f>
        <v>970.5</v>
      </c>
      <c r="N78" t="str">
        <f t="shared" si="5"/>
        <v>+</v>
      </c>
    </row>
    <row r="79" spans="2:14">
      <c r="B79" t="s">
        <v>546</v>
      </c>
      <c r="C79">
        <f>'6pf'!C415</f>
        <v>0</v>
      </c>
      <c r="D79" t="s">
        <v>413</v>
      </c>
      <c r="E79" t="s">
        <v>547</v>
      </c>
      <c r="F79">
        <f>SUM('6pf'!C416:C419)</f>
        <v>0</v>
      </c>
      <c r="G79" t="str">
        <f t="shared" si="4"/>
        <v>+</v>
      </c>
      <c r="I79" t="s">
        <v>546</v>
      </c>
      <c r="J79" s="64">
        <f>'6pf'!I415</f>
        <v>0</v>
      </c>
      <c r="K79" t="s">
        <v>413</v>
      </c>
      <c r="L79" t="s">
        <v>547</v>
      </c>
      <c r="M79" s="64">
        <f>SUM('6pf'!I416:I419)</f>
        <v>0</v>
      </c>
      <c r="N79" t="str">
        <f t="shared" si="5"/>
        <v>+</v>
      </c>
    </row>
    <row r="80" spans="2:14">
      <c r="B80" t="s">
        <v>548</v>
      </c>
      <c r="C80">
        <f>'6pf'!C420</f>
        <v>2</v>
      </c>
      <c r="D80" t="s">
        <v>413</v>
      </c>
      <c r="E80" t="s">
        <v>549</v>
      </c>
      <c r="F80">
        <f>SUM('6pf'!C421:C424)</f>
        <v>2</v>
      </c>
      <c r="G80" t="str">
        <f t="shared" si="4"/>
        <v>+</v>
      </c>
      <c r="I80" t="s">
        <v>548</v>
      </c>
      <c r="J80" s="64">
        <f>'6pf'!I420</f>
        <v>31</v>
      </c>
      <c r="K80" t="s">
        <v>413</v>
      </c>
      <c r="L80" t="s">
        <v>549</v>
      </c>
      <c r="M80" s="64">
        <f>SUM('6pf'!I421:I424)</f>
        <v>31</v>
      </c>
      <c r="N80" t="str">
        <f t="shared" si="5"/>
        <v>+</v>
      </c>
    </row>
    <row r="81" spans="2:14">
      <c r="B81" t="s">
        <v>550</v>
      </c>
      <c r="C81">
        <f>'6pf'!C426</f>
        <v>6435</v>
      </c>
      <c r="D81" t="s">
        <v>551</v>
      </c>
      <c r="E81" t="s">
        <v>552</v>
      </c>
      <c r="F81">
        <f>'6pf'!C427+'6pf'!C451+'6pf'!C452+'6pf'!C453</f>
        <v>8682</v>
      </c>
      <c r="G81" t="str">
        <f>IF(C81&lt;=F81,"+","-")</f>
        <v>+</v>
      </c>
      <c r="I81" t="s">
        <v>550</v>
      </c>
      <c r="J81" s="64">
        <f>'6pf'!I426</f>
        <v>40878.400000000001</v>
      </c>
      <c r="K81" t="s">
        <v>551</v>
      </c>
      <c r="L81" t="s">
        <v>552</v>
      </c>
      <c r="M81" s="64">
        <f>'6pf'!I427+'6pf'!I451+'6pf'!I452+'6pf'!I453</f>
        <v>64593.9</v>
      </c>
      <c r="N81" t="str">
        <f>IF(J81&lt;=M81,"+","-")</f>
        <v>+</v>
      </c>
    </row>
    <row r="82" spans="2:14">
      <c r="B82" t="s">
        <v>553</v>
      </c>
      <c r="C82">
        <f>'6pf'!C427</f>
        <v>7322</v>
      </c>
      <c r="D82" t="s">
        <v>413</v>
      </c>
      <c r="E82" t="s">
        <v>554</v>
      </c>
      <c r="F82">
        <f>'6pf'!C428+'6pf'!C438+'6pf'!C450</f>
        <v>7322</v>
      </c>
      <c r="G82" t="str">
        <f t="shared" ref="G82:G87" si="6">IF(C82=F82,"+","-")</f>
        <v>+</v>
      </c>
      <c r="I82" t="s">
        <v>553</v>
      </c>
      <c r="J82" s="64">
        <f>'6pf'!I427</f>
        <v>56230.1</v>
      </c>
      <c r="K82" t="s">
        <v>413</v>
      </c>
      <c r="L82" t="s">
        <v>554</v>
      </c>
      <c r="M82" s="64">
        <f>'6pf'!I428+'6pf'!I438+'6pf'!I450</f>
        <v>56230.100000000006</v>
      </c>
      <c r="N82" t="str">
        <f t="shared" ref="N82:N87" si="7">IF(J82=M82,"+","-")</f>
        <v>+</v>
      </c>
    </row>
    <row r="83" spans="2:14">
      <c r="B83" t="s">
        <v>555</v>
      </c>
      <c r="C83">
        <f>'6pf'!C428</f>
        <v>1367</v>
      </c>
      <c r="D83" t="s">
        <v>413</v>
      </c>
      <c r="E83" t="s">
        <v>556</v>
      </c>
      <c r="F83" s="67">
        <f>SUM('6pf'!C429:C431)</f>
        <v>1367</v>
      </c>
      <c r="G83" t="str">
        <f t="shared" si="6"/>
        <v>+</v>
      </c>
      <c r="I83" t="s">
        <v>555</v>
      </c>
      <c r="J83" s="64">
        <f>'6pf'!I428</f>
        <v>18345.400000000001</v>
      </c>
      <c r="K83" t="s">
        <v>413</v>
      </c>
      <c r="L83" t="s">
        <v>556</v>
      </c>
      <c r="M83" s="67">
        <f>SUM('6pf'!I429:I431)</f>
        <v>18345.400000000001</v>
      </c>
      <c r="N83" t="str">
        <f t="shared" si="7"/>
        <v>+</v>
      </c>
    </row>
    <row r="84" spans="2:14">
      <c r="B84" t="s">
        <v>557</v>
      </c>
      <c r="C84">
        <f>'6pf'!C432</f>
        <v>312</v>
      </c>
      <c r="D84" t="s">
        <v>413</v>
      </c>
      <c r="E84" t="s">
        <v>558</v>
      </c>
      <c r="F84">
        <f>SUM('6pf'!C433:C435)</f>
        <v>312</v>
      </c>
      <c r="G84" t="str">
        <f t="shared" si="6"/>
        <v>+</v>
      </c>
      <c r="I84" t="s">
        <v>557</v>
      </c>
      <c r="J84" s="64">
        <f>'6pf'!I432</f>
        <v>4954.6000000000004</v>
      </c>
      <c r="K84" t="s">
        <v>413</v>
      </c>
      <c r="L84" t="s">
        <v>558</v>
      </c>
      <c r="M84" s="64">
        <f>SUM('6pf'!I433:I435)</f>
        <v>4954.6000000000004</v>
      </c>
      <c r="N84" t="str">
        <f t="shared" si="7"/>
        <v>+</v>
      </c>
    </row>
    <row r="85" spans="2:14">
      <c r="B85" t="s">
        <v>559</v>
      </c>
      <c r="C85">
        <f>'6pf'!C440</f>
        <v>3868</v>
      </c>
      <c r="D85" t="s">
        <v>413</v>
      </c>
      <c r="E85" t="s">
        <v>560</v>
      </c>
      <c r="F85">
        <f>SUM('6pf'!C441:C444)</f>
        <v>3868</v>
      </c>
      <c r="G85" t="str">
        <f t="shared" si="6"/>
        <v>+</v>
      </c>
      <c r="I85" t="s">
        <v>559</v>
      </c>
      <c r="J85" s="64">
        <f>'6pf'!I440</f>
        <v>35210</v>
      </c>
      <c r="K85" t="s">
        <v>413</v>
      </c>
      <c r="L85" t="s">
        <v>560</v>
      </c>
      <c r="M85" s="64">
        <f>SUM('6pf'!I441:I444)</f>
        <v>35210</v>
      </c>
      <c r="N85" t="str">
        <f t="shared" si="7"/>
        <v>+</v>
      </c>
    </row>
    <row r="86" spans="2:14">
      <c r="B86" t="s">
        <v>561</v>
      </c>
      <c r="C86">
        <f>'6pf'!C445</f>
        <v>2349</v>
      </c>
      <c r="D86" t="s">
        <v>413</v>
      </c>
      <c r="E86" t="s">
        <v>562</v>
      </c>
      <c r="F86">
        <f>SUM('6pf'!C446:C449)</f>
        <v>2349</v>
      </c>
      <c r="G86" t="str">
        <f t="shared" si="6"/>
        <v>+</v>
      </c>
      <c r="I86" t="s">
        <v>561</v>
      </c>
      <c r="J86" s="64">
        <f>'6pf'!I445</f>
        <v>18424.599999999999</v>
      </c>
      <c r="K86" t="s">
        <v>413</v>
      </c>
      <c r="L86" t="s">
        <v>562</v>
      </c>
      <c r="M86" s="64">
        <f>SUM('6pf'!I446:I449)</f>
        <v>18424.599999999999</v>
      </c>
      <c r="N86" t="str">
        <f t="shared" si="7"/>
        <v>+</v>
      </c>
    </row>
    <row r="87" spans="2:14">
      <c r="B87" t="s">
        <v>563</v>
      </c>
      <c r="C87">
        <f>'6pf'!C476</f>
        <v>342</v>
      </c>
      <c r="D87" t="s">
        <v>413</v>
      </c>
      <c r="E87" t="s">
        <v>564</v>
      </c>
      <c r="F87">
        <f>'6pf'!C477+'6pf'!C478</f>
        <v>342</v>
      </c>
      <c r="G87" t="str">
        <f t="shared" si="6"/>
        <v>+</v>
      </c>
      <c r="I87" t="s">
        <v>563</v>
      </c>
      <c r="J87" s="64">
        <f>'6pf'!I476</f>
        <v>2082.5</v>
      </c>
      <c r="K87" t="s">
        <v>413</v>
      </c>
      <c r="L87" t="s">
        <v>564</v>
      </c>
      <c r="M87" s="64">
        <f>'6pf'!I477+'6pf'!I478</f>
        <v>2082.5</v>
      </c>
      <c r="N87" t="str">
        <f t="shared" si="7"/>
        <v>+</v>
      </c>
    </row>
    <row r="88" spans="2:14">
      <c r="B88" t="s">
        <v>565</v>
      </c>
      <c r="C88">
        <f>'6pf'!C480</f>
        <v>8</v>
      </c>
      <c r="D88" t="s">
        <v>551</v>
      </c>
      <c r="E88" t="s">
        <v>566</v>
      </c>
      <c r="F88">
        <f>'6pf'!C481+'6pf'!C482+'6pf'!C486+'6pf'!C489+'6pf'!C490</f>
        <v>8</v>
      </c>
      <c r="G88" t="str">
        <f>IF(C88&lt;=F88,"+","-")</f>
        <v>+</v>
      </c>
      <c r="I88" t="s">
        <v>565</v>
      </c>
      <c r="J88" s="64">
        <f>'6pf'!I480</f>
        <v>78.8</v>
      </c>
      <c r="K88" t="s">
        <v>551</v>
      </c>
      <c r="L88" t="s">
        <v>566</v>
      </c>
      <c r="M88" s="64">
        <f>'6pf'!I481+'6pf'!I482+'6pf'!I486+'6pf'!I489+'6pf'!I490</f>
        <v>78.8</v>
      </c>
      <c r="N88" t="str">
        <f>IF(J88&lt;=M88,"+","-")</f>
        <v>+</v>
      </c>
    </row>
    <row r="89" spans="2:14">
      <c r="B89" t="s">
        <v>567</v>
      </c>
      <c r="C89">
        <f>'6pf'!C482</f>
        <v>2</v>
      </c>
      <c r="D89" t="s">
        <v>413</v>
      </c>
      <c r="E89" t="s">
        <v>568</v>
      </c>
      <c r="F89">
        <f>SUM('6pf'!C483:C485)</f>
        <v>2</v>
      </c>
      <c r="G89" t="str">
        <f t="shared" ref="G89:G113" si="8">IF(C89=F89,"+","-")</f>
        <v>+</v>
      </c>
      <c r="I89" t="s">
        <v>567</v>
      </c>
      <c r="J89" s="64">
        <f>'6pf'!I482</f>
        <v>20.8</v>
      </c>
      <c r="K89" t="s">
        <v>413</v>
      </c>
      <c r="L89" t="s">
        <v>568</v>
      </c>
      <c r="M89" s="64">
        <f>SUM('6pf'!I483:I485)</f>
        <v>20.8</v>
      </c>
      <c r="N89" t="str">
        <f t="shared" ref="N89:N113" si="9">IF(J89=M89,"+","-")</f>
        <v>+</v>
      </c>
    </row>
    <row r="90" spans="2:14">
      <c r="B90" t="s">
        <v>569</v>
      </c>
      <c r="C90">
        <f>'6pf'!C486</f>
        <v>1</v>
      </c>
      <c r="D90" t="s">
        <v>413</v>
      </c>
      <c r="E90" t="s">
        <v>570</v>
      </c>
      <c r="F90">
        <f>'6pf'!C487+'6pf'!C488</f>
        <v>1</v>
      </c>
      <c r="G90" t="str">
        <f t="shared" si="8"/>
        <v>+</v>
      </c>
      <c r="I90" t="s">
        <v>569</v>
      </c>
      <c r="J90" s="64">
        <f>'6pf'!I486</f>
        <v>8.1999999999999993</v>
      </c>
      <c r="K90" t="s">
        <v>413</v>
      </c>
      <c r="L90" t="s">
        <v>570</v>
      </c>
      <c r="M90" s="64">
        <f>'6pf'!I487+'6pf'!I488</f>
        <v>8.1999999999999993</v>
      </c>
      <c r="N90" t="str">
        <f t="shared" si="9"/>
        <v>+</v>
      </c>
    </row>
    <row r="91" spans="2:14">
      <c r="B91" t="s">
        <v>571</v>
      </c>
      <c r="C91">
        <f>'6pf'!C492</f>
        <v>4607</v>
      </c>
      <c r="D91" t="s">
        <v>413</v>
      </c>
      <c r="E91" t="s">
        <v>572</v>
      </c>
      <c r="F91">
        <f>'6pf'!C493+'6pf'!C497</f>
        <v>4607</v>
      </c>
      <c r="G91" t="str">
        <f t="shared" si="8"/>
        <v>+</v>
      </c>
      <c r="I91" t="s">
        <v>571</v>
      </c>
      <c r="J91" s="64">
        <f>'6pf'!I492</f>
        <v>54987.4</v>
      </c>
      <c r="K91" t="s">
        <v>413</v>
      </c>
      <c r="L91" t="s">
        <v>572</v>
      </c>
      <c r="M91" s="64">
        <f>'6pf'!I493+'6pf'!I497</f>
        <v>54987.399999999994</v>
      </c>
      <c r="N91" t="str">
        <f t="shared" si="9"/>
        <v>+</v>
      </c>
    </row>
    <row r="92" spans="2:14">
      <c r="B92" t="s">
        <v>573</v>
      </c>
      <c r="C92">
        <f>'6pf'!C493</f>
        <v>4606</v>
      </c>
      <c r="D92" t="s">
        <v>413</v>
      </c>
      <c r="E92" t="s">
        <v>574</v>
      </c>
      <c r="F92">
        <f>SUM('6pf'!C494:C496)</f>
        <v>4606</v>
      </c>
      <c r="G92" t="str">
        <f t="shared" si="8"/>
        <v>+</v>
      </c>
      <c r="I92" t="s">
        <v>573</v>
      </c>
      <c r="J92" s="64">
        <f>'6pf'!I493</f>
        <v>54982.2</v>
      </c>
      <c r="K92" t="s">
        <v>413</v>
      </c>
      <c r="L92" t="s">
        <v>574</v>
      </c>
      <c r="M92" s="64">
        <f>SUM('6pf'!I494:I496)</f>
        <v>54982.2</v>
      </c>
      <c r="N92" t="str">
        <f t="shared" si="9"/>
        <v>+</v>
      </c>
    </row>
    <row r="93" spans="2:14">
      <c r="B93" t="s">
        <v>575</v>
      </c>
      <c r="C93">
        <f>'6pf'!C497</f>
        <v>1</v>
      </c>
      <c r="D93" t="s">
        <v>413</v>
      </c>
      <c r="E93" t="s">
        <v>576</v>
      </c>
      <c r="F93">
        <f>SUM('6pf'!C498:C499)</f>
        <v>1</v>
      </c>
      <c r="G93" t="str">
        <f t="shared" si="8"/>
        <v>+</v>
      </c>
      <c r="I93" t="s">
        <v>575</v>
      </c>
      <c r="J93" s="64">
        <f>'6pf'!I497</f>
        <v>5.2</v>
      </c>
      <c r="K93" t="s">
        <v>413</v>
      </c>
      <c r="L93" t="s">
        <v>576</v>
      </c>
      <c r="M93" s="64">
        <f>SUM('6pf'!I498:I499)</f>
        <v>5.2</v>
      </c>
      <c r="N93" t="str">
        <f t="shared" si="9"/>
        <v>+</v>
      </c>
    </row>
    <row r="94" spans="2:14">
      <c r="B94" t="s">
        <v>577</v>
      </c>
      <c r="C94">
        <f>'6pf'!C501</f>
        <v>13173</v>
      </c>
      <c r="D94" t="s">
        <v>413</v>
      </c>
      <c r="E94" t="s">
        <v>578</v>
      </c>
      <c r="F94">
        <f>SUM('6pf'!C502:C506)</f>
        <v>13173</v>
      </c>
      <c r="G94" t="str">
        <f t="shared" si="8"/>
        <v>+</v>
      </c>
      <c r="I94" t="s">
        <v>577</v>
      </c>
      <c r="J94" s="64">
        <f>'6pf'!I501</f>
        <v>72935.3</v>
      </c>
      <c r="K94" t="s">
        <v>413</v>
      </c>
      <c r="L94" t="s">
        <v>578</v>
      </c>
      <c r="M94" s="64">
        <f>SUM('6pf'!I502:I506)</f>
        <v>72935.3</v>
      </c>
      <c r="N94" t="str">
        <f t="shared" si="9"/>
        <v>+</v>
      </c>
    </row>
    <row r="95" spans="2:14">
      <c r="B95" t="s">
        <v>577</v>
      </c>
      <c r="C95">
        <f>'6pf'!C501</f>
        <v>13173</v>
      </c>
      <c r="D95" t="s">
        <v>413</v>
      </c>
      <c r="E95" t="s">
        <v>579</v>
      </c>
      <c r="F95">
        <f>SUM('6pf'!C507:C515)</f>
        <v>13173</v>
      </c>
      <c r="G95" t="str">
        <f t="shared" si="8"/>
        <v>+</v>
      </c>
      <c r="I95" t="s">
        <v>577</v>
      </c>
      <c r="J95" s="64">
        <f>'6pf'!I501</f>
        <v>72935.3</v>
      </c>
      <c r="K95" t="s">
        <v>413</v>
      </c>
      <c r="L95" t="s">
        <v>579</v>
      </c>
      <c r="M95" s="64">
        <f>SUM('6pf'!I507:I515)</f>
        <v>72935.3</v>
      </c>
      <c r="N95" t="str">
        <f t="shared" si="9"/>
        <v>+</v>
      </c>
    </row>
    <row r="96" spans="2:14">
      <c r="B96" t="s">
        <v>580</v>
      </c>
      <c r="C96">
        <f>'6pf'!C524</f>
        <v>3</v>
      </c>
      <c r="D96" t="s">
        <v>413</v>
      </c>
      <c r="E96" t="s">
        <v>581</v>
      </c>
      <c r="F96">
        <f>SUM('6pf'!C525:C527)</f>
        <v>3</v>
      </c>
      <c r="G96" t="str">
        <f t="shared" si="8"/>
        <v>+</v>
      </c>
      <c r="I96" t="s">
        <v>580</v>
      </c>
      <c r="J96" s="64">
        <f>'6pf'!I524</f>
        <v>24.4</v>
      </c>
      <c r="K96" t="s">
        <v>413</v>
      </c>
      <c r="L96" t="s">
        <v>581</v>
      </c>
      <c r="M96" s="64">
        <f>SUM('6pf'!I525:I527)</f>
        <v>24.4</v>
      </c>
      <c r="N96" t="str">
        <f t="shared" si="9"/>
        <v>+</v>
      </c>
    </row>
    <row r="97" spans="2:14">
      <c r="B97" t="s">
        <v>582</v>
      </c>
      <c r="C97">
        <f>'6pf'!C533</f>
        <v>169</v>
      </c>
      <c r="D97" t="s">
        <v>413</v>
      </c>
      <c r="E97" t="s">
        <v>583</v>
      </c>
      <c r="F97">
        <f>'6pf'!C534+'6pf'!C541</f>
        <v>169</v>
      </c>
      <c r="G97" t="str">
        <f t="shared" si="8"/>
        <v>+</v>
      </c>
      <c r="I97" t="s">
        <v>582</v>
      </c>
      <c r="J97" s="64">
        <f>'6pf'!I533</f>
        <v>3398.7</v>
      </c>
      <c r="K97" t="s">
        <v>413</v>
      </c>
      <c r="L97" t="s">
        <v>583</v>
      </c>
      <c r="M97" s="64">
        <f>'6pf'!I534+'6pf'!I541</f>
        <v>3398.7</v>
      </c>
      <c r="N97" t="str">
        <f t="shared" si="9"/>
        <v>+</v>
      </c>
    </row>
    <row r="98" spans="2:14">
      <c r="B98" t="s">
        <v>584</v>
      </c>
      <c r="C98">
        <f>'6pf'!C534</f>
        <v>168</v>
      </c>
      <c r="D98" t="s">
        <v>413</v>
      </c>
      <c r="E98" t="s">
        <v>585</v>
      </c>
      <c r="F98">
        <f>'6pf'!C535+'6pf'!C537+'6pf'!C539</f>
        <v>168</v>
      </c>
      <c r="G98" t="str">
        <f t="shared" si="8"/>
        <v>+</v>
      </c>
      <c r="I98" t="s">
        <v>584</v>
      </c>
      <c r="J98" s="64">
        <f>'6pf'!I534</f>
        <v>3385</v>
      </c>
      <c r="K98" t="s">
        <v>413</v>
      </c>
      <c r="L98" t="s">
        <v>585</v>
      </c>
      <c r="M98" s="64">
        <f>'6pf'!I535+'6pf'!I537+'6pf'!I539</f>
        <v>3385</v>
      </c>
      <c r="N98" t="str">
        <f t="shared" si="9"/>
        <v>+</v>
      </c>
    </row>
    <row r="99" spans="2:14">
      <c r="B99" t="s">
        <v>586</v>
      </c>
      <c r="C99">
        <f>'6pf'!C541</f>
        <v>1</v>
      </c>
      <c r="D99" t="s">
        <v>413</v>
      </c>
      <c r="E99" t="s">
        <v>587</v>
      </c>
      <c r="F99">
        <f>SUM('6pf'!C542:C544)</f>
        <v>1</v>
      </c>
      <c r="G99" t="str">
        <f t="shared" si="8"/>
        <v>+</v>
      </c>
      <c r="I99" t="s">
        <v>586</v>
      </c>
      <c r="J99" s="64">
        <f>'6pf'!I541</f>
        <v>13.7</v>
      </c>
      <c r="K99" t="s">
        <v>413</v>
      </c>
      <c r="L99" t="s">
        <v>587</v>
      </c>
      <c r="M99" s="64">
        <f>SUM('6pf'!I542:I544)</f>
        <v>13.7</v>
      </c>
      <c r="N99" t="str">
        <f t="shared" si="9"/>
        <v>+</v>
      </c>
    </row>
    <row r="100" spans="2:14">
      <c r="B100" t="s">
        <v>588</v>
      </c>
      <c r="C100">
        <f>'6pf'!C545</f>
        <v>199</v>
      </c>
      <c r="D100" t="s">
        <v>413</v>
      </c>
      <c r="E100" t="s">
        <v>589</v>
      </c>
      <c r="F100">
        <f>'6pf'!C546+'6pf'!C550</f>
        <v>199</v>
      </c>
      <c r="G100" t="str">
        <f t="shared" si="8"/>
        <v>+</v>
      </c>
      <c r="I100" t="s">
        <v>588</v>
      </c>
      <c r="J100" s="64">
        <f>'6pf'!I545</f>
        <v>3730.5</v>
      </c>
      <c r="K100" t="s">
        <v>413</v>
      </c>
      <c r="L100" t="s">
        <v>589</v>
      </c>
      <c r="M100" s="64">
        <f>'6pf'!I546+'6pf'!I550</f>
        <v>3730.5</v>
      </c>
      <c r="N100" t="str">
        <f t="shared" si="9"/>
        <v>+</v>
      </c>
    </row>
    <row r="101" spans="2:14">
      <c r="B101" t="s">
        <v>590</v>
      </c>
      <c r="C101">
        <f>'6pf'!C546</f>
        <v>198</v>
      </c>
      <c r="D101" t="s">
        <v>413</v>
      </c>
      <c r="E101" t="s">
        <v>591</v>
      </c>
      <c r="F101">
        <f>SUM('6pf'!C547:C549)</f>
        <v>198</v>
      </c>
      <c r="G101" t="str">
        <f t="shared" si="8"/>
        <v>+</v>
      </c>
      <c r="I101" t="s">
        <v>590</v>
      </c>
      <c r="J101" s="64">
        <f>'6pf'!I546</f>
        <v>3715.8</v>
      </c>
      <c r="K101" t="s">
        <v>413</v>
      </c>
      <c r="L101" t="s">
        <v>591</v>
      </c>
      <c r="M101" s="64">
        <f>SUM('6pf'!I547:I549)</f>
        <v>3715.8</v>
      </c>
      <c r="N101" t="str">
        <f t="shared" si="9"/>
        <v>+</v>
      </c>
    </row>
    <row r="102" spans="2:14">
      <c r="B102" t="s">
        <v>592</v>
      </c>
      <c r="C102">
        <f>'6pf'!C550</f>
        <v>1</v>
      </c>
      <c r="D102" t="s">
        <v>413</v>
      </c>
      <c r="E102" t="s">
        <v>593</v>
      </c>
      <c r="F102">
        <f>SUM('6pf'!C551:C553)</f>
        <v>1</v>
      </c>
      <c r="G102" t="str">
        <f t="shared" si="8"/>
        <v>+</v>
      </c>
      <c r="I102" t="s">
        <v>592</v>
      </c>
      <c r="J102" s="64">
        <f>'6pf'!I550</f>
        <v>14.7</v>
      </c>
      <c r="K102" t="s">
        <v>413</v>
      </c>
      <c r="L102" t="s">
        <v>593</v>
      </c>
      <c r="M102" s="64">
        <f>SUM('6pf'!I551:I553)</f>
        <v>14.7</v>
      </c>
      <c r="N102" t="str">
        <f t="shared" si="9"/>
        <v>+</v>
      </c>
    </row>
    <row r="103" spans="2:14">
      <c r="B103" t="s">
        <v>594</v>
      </c>
      <c r="C103">
        <f>'6pf'!C554</f>
        <v>3336</v>
      </c>
      <c r="D103" t="s">
        <v>413</v>
      </c>
      <c r="E103" t="s">
        <v>595</v>
      </c>
      <c r="F103">
        <f>'6pf'!C555+'6pf'!C560</f>
        <v>3336</v>
      </c>
      <c r="G103" t="str">
        <f t="shared" si="8"/>
        <v>+</v>
      </c>
      <c r="I103" t="s">
        <v>594</v>
      </c>
      <c r="J103" s="64">
        <f>'6pf'!I554</f>
        <v>26573.200000000001</v>
      </c>
      <c r="K103" t="s">
        <v>413</v>
      </c>
      <c r="L103" t="s">
        <v>595</v>
      </c>
      <c r="M103" s="64">
        <f>'6pf'!I555+'6pf'!I560</f>
        <v>26573.200000000001</v>
      </c>
      <c r="N103" t="str">
        <f t="shared" si="9"/>
        <v>+</v>
      </c>
    </row>
    <row r="104" spans="2:14">
      <c r="B104" t="s">
        <v>596</v>
      </c>
      <c r="C104">
        <f>'6pf'!C555</f>
        <v>3165</v>
      </c>
      <c r="D104" t="s">
        <v>413</v>
      </c>
      <c r="E104" t="s">
        <v>597</v>
      </c>
      <c r="F104">
        <f>SUM('6pf'!C556:C559)</f>
        <v>3165</v>
      </c>
      <c r="G104" t="str">
        <f t="shared" si="8"/>
        <v>+</v>
      </c>
      <c r="I104" t="s">
        <v>596</v>
      </c>
      <c r="J104" s="64">
        <f>'6pf'!I555</f>
        <v>24786.400000000001</v>
      </c>
      <c r="K104" t="s">
        <v>413</v>
      </c>
      <c r="L104" t="s">
        <v>597</v>
      </c>
      <c r="M104" s="64">
        <f>SUM('6pf'!I556:I559)</f>
        <v>24786.400000000001</v>
      </c>
      <c r="N104" t="str">
        <f t="shared" si="9"/>
        <v>+</v>
      </c>
    </row>
    <row r="105" spans="2:14">
      <c r="B105" t="s">
        <v>598</v>
      </c>
      <c r="C105">
        <f>'6pf'!C560</f>
        <v>171</v>
      </c>
      <c r="D105" t="s">
        <v>413</v>
      </c>
      <c r="E105" t="s">
        <v>599</v>
      </c>
      <c r="F105">
        <f>SUM('6pf'!C561:C563)</f>
        <v>171</v>
      </c>
      <c r="G105" t="str">
        <f t="shared" si="8"/>
        <v>+</v>
      </c>
      <c r="I105" t="s">
        <v>598</v>
      </c>
      <c r="J105" s="64">
        <f>'6pf'!I560</f>
        <v>1786.8</v>
      </c>
      <c r="K105" t="s">
        <v>413</v>
      </c>
      <c r="L105" t="s">
        <v>599</v>
      </c>
      <c r="M105" s="64">
        <f>SUM('6pf'!I561:I563)</f>
        <v>1786.8000000000002</v>
      </c>
      <c r="N105" t="str">
        <f t="shared" si="9"/>
        <v>+</v>
      </c>
    </row>
    <row r="106" spans="2:14">
      <c r="B106" t="s">
        <v>600</v>
      </c>
      <c r="C106">
        <f>'6pf'!C564</f>
        <v>72</v>
      </c>
      <c r="D106" t="s">
        <v>413</v>
      </c>
      <c r="E106" t="s">
        <v>601</v>
      </c>
      <c r="F106">
        <f>'6pf'!C565+'6pf'!C568</f>
        <v>72</v>
      </c>
      <c r="G106" t="str">
        <f t="shared" si="8"/>
        <v>+</v>
      </c>
      <c r="I106" t="s">
        <v>600</v>
      </c>
      <c r="J106" s="64">
        <f>'6pf'!I564</f>
        <v>898.1</v>
      </c>
      <c r="K106" t="s">
        <v>413</v>
      </c>
      <c r="L106" t="s">
        <v>601</v>
      </c>
      <c r="M106" s="64">
        <f>'6pf'!I565+'6pf'!I568</f>
        <v>898.1</v>
      </c>
      <c r="N106" t="str">
        <f t="shared" si="9"/>
        <v>+</v>
      </c>
    </row>
    <row r="107" spans="2:14">
      <c r="B107" t="s">
        <v>602</v>
      </c>
      <c r="C107">
        <f>'6pf'!C565</f>
        <v>58</v>
      </c>
      <c r="D107" t="s">
        <v>413</v>
      </c>
      <c r="E107" t="s">
        <v>603</v>
      </c>
      <c r="F107">
        <f>'6pf'!C566+'6pf'!C567</f>
        <v>58</v>
      </c>
      <c r="G107" t="str">
        <f t="shared" si="8"/>
        <v>+</v>
      </c>
      <c r="I107" t="s">
        <v>602</v>
      </c>
      <c r="J107" s="64">
        <f>'6pf'!I565</f>
        <v>819.2</v>
      </c>
      <c r="K107" t="s">
        <v>413</v>
      </c>
      <c r="L107" t="s">
        <v>603</v>
      </c>
      <c r="M107" s="64">
        <f>'6pf'!I566+'6pf'!I567</f>
        <v>819.2</v>
      </c>
      <c r="N107" t="str">
        <f t="shared" si="9"/>
        <v>+</v>
      </c>
    </row>
    <row r="108" spans="2:14">
      <c r="B108" t="s">
        <v>604</v>
      </c>
      <c r="C108">
        <f>'6pf'!C568</f>
        <v>14</v>
      </c>
      <c r="D108" t="s">
        <v>413</v>
      </c>
      <c r="E108" t="s">
        <v>605</v>
      </c>
      <c r="F108">
        <f>'6pf'!C569+'6pf'!C570</f>
        <v>14</v>
      </c>
      <c r="G108" t="str">
        <f t="shared" si="8"/>
        <v>+</v>
      </c>
      <c r="I108" t="s">
        <v>604</v>
      </c>
      <c r="J108" s="64">
        <f>'6pf'!I568</f>
        <v>78.900000000000006</v>
      </c>
      <c r="K108" t="s">
        <v>413</v>
      </c>
      <c r="L108" t="s">
        <v>605</v>
      </c>
      <c r="M108" s="64">
        <f>'6pf'!I569+'6pf'!I570</f>
        <v>78.900000000000006</v>
      </c>
      <c r="N108" t="str">
        <f t="shared" si="9"/>
        <v>+</v>
      </c>
    </row>
    <row r="109" spans="2:14">
      <c r="B109" t="s">
        <v>606</v>
      </c>
      <c r="C109">
        <f>'6pf'!C571</f>
        <v>124</v>
      </c>
      <c r="D109" t="s">
        <v>413</v>
      </c>
      <c r="E109" t="s">
        <v>607</v>
      </c>
      <c r="F109">
        <f>'6pf'!C572+'6pf'!C575</f>
        <v>124</v>
      </c>
      <c r="G109" t="str">
        <f t="shared" si="8"/>
        <v>+</v>
      </c>
      <c r="I109" t="s">
        <v>606</v>
      </c>
      <c r="J109" s="64">
        <f>'6pf'!I571</f>
        <v>1479.5</v>
      </c>
      <c r="K109" t="s">
        <v>413</v>
      </c>
      <c r="L109" t="s">
        <v>607</v>
      </c>
      <c r="M109" s="64">
        <f>'6pf'!I572+'6pf'!I575</f>
        <v>1479.5</v>
      </c>
      <c r="N109" t="str">
        <f t="shared" si="9"/>
        <v>+</v>
      </c>
    </row>
    <row r="110" spans="2:14">
      <c r="B110" t="s">
        <v>608</v>
      </c>
      <c r="C110">
        <f>'6pf'!C572</f>
        <v>104</v>
      </c>
      <c r="D110" t="s">
        <v>413</v>
      </c>
      <c r="E110" t="s">
        <v>609</v>
      </c>
      <c r="F110">
        <f>'6pf'!C573+'6pf'!C574</f>
        <v>104</v>
      </c>
      <c r="G110" t="str">
        <f t="shared" si="8"/>
        <v>+</v>
      </c>
      <c r="I110" t="s">
        <v>608</v>
      </c>
      <c r="J110" s="64">
        <f>'6pf'!I572</f>
        <v>1388.2</v>
      </c>
      <c r="K110" t="s">
        <v>413</v>
      </c>
      <c r="L110" t="s">
        <v>609</v>
      </c>
      <c r="M110" s="64">
        <f>'6pf'!I573+'6pf'!I574</f>
        <v>1388.2</v>
      </c>
      <c r="N110" t="str">
        <f t="shared" si="9"/>
        <v>+</v>
      </c>
    </row>
    <row r="111" spans="2:14">
      <c r="B111" t="s">
        <v>610</v>
      </c>
      <c r="C111">
        <f>'6pf'!C575</f>
        <v>20</v>
      </c>
      <c r="D111" t="s">
        <v>413</v>
      </c>
      <c r="E111" t="s">
        <v>611</v>
      </c>
      <c r="F111">
        <f>'6pf'!C576+'6pf'!C577</f>
        <v>20</v>
      </c>
      <c r="G111" t="str">
        <f t="shared" si="8"/>
        <v>+</v>
      </c>
      <c r="I111" t="s">
        <v>610</v>
      </c>
      <c r="J111" s="64">
        <f>'6pf'!I575</f>
        <v>91.3</v>
      </c>
      <c r="K111" t="s">
        <v>413</v>
      </c>
      <c r="L111" t="s">
        <v>611</v>
      </c>
      <c r="M111" s="64">
        <f>'6pf'!I576+'6pf'!I577</f>
        <v>91.3</v>
      </c>
      <c r="N111" t="str">
        <f t="shared" si="9"/>
        <v>+</v>
      </c>
    </row>
    <row r="112" spans="2:14">
      <c r="B112" t="s">
        <v>612</v>
      </c>
      <c r="C112">
        <f>'6pf'!C578</f>
        <v>43</v>
      </c>
      <c r="D112" t="s">
        <v>413</v>
      </c>
      <c r="E112" t="s">
        <v>613</v>
      </c>
      <c r="F112">
        <f>'6pf'!C579+'6pf'!C580</f>
        <v>43</v>
      </c>
      <c r="G112" t="str">
        <f t="shared" si="8"/>
        <v>+</v>
      </c>
      <c r="I112" t="s">
        <v>612</v>
      </c>
      <c r="J112" s="64">
        <f>'6pf'!I578</f>
        <v>180.4</v>
      </c>
      <c r="K112" t="s">
        <v>413</v>
      </c>
      <c r="L112" t="s">
        <v>613</v>
      </c>
      <c r="M112" s="64">
        <f>'6pf'!I579+'6pf'!I580</f>
        <v>180.4</v>
      </c>
      <c r="N112" t="str">
        <f t="shared" si="9"/>
        <v>+</v>
      </c>
    </row>
    <row r="113" spans="2:14">
      <c r="B113" t="s">
        <v>555</v>
      </c>
      <c r="C113">
        <f>'6pf'!C428</f>
        <v>1367</v>
      </c>
      <c r="D113" t="s">
        <v>413</v>
      </c>
      <c r="E113" t="s">
        <v>614</v>
      </c>
      <c r="F113">
        <f>'6pf'!C110+'6pf'!C135+'6pf'!C156+'6pf'!C181+'6pf'!C195+'6pf'!C225+'6pf'!C269+'6pf'!C278+'6pf'!C291+'6pf'!C300+'6pf'!C309+'6pf'!C319+'6pf'!C329+'6pf'!C338+'6pf'!C355+'6pf'!C371</f>
        <v>1367</v>
      </c>
      <c r="G113" t="str">
        <f t="shared" si="8"/>
        <v>+</v>
      </c>
      <c r="I113" t="s">
        <v>555</v>
      </c>
      <c r="J113" s="64">
        <f>'6pf'!I428</f>
        <v>18345.400000000001</v>
      </c>
      <c r="K113" t="s">
        <v>413</v>
      </c>
      <c r="L113" t="s">
        <v>614</v>
      </c>
      <c r="M113" s="64">
        <f>'6pf'!I110+'6pf'!I135+'6pf'!I156+'6pf'!I181+'6pf'!I195+'6pf'!I225+'6pf'!I269+'6pf'!I278+'6pf'!I291+'6pf'!I300+'6pf'!I309+'6pf'!I319+'6pf'!I329+'6pf'!I338+'6pf'!I355+'6pf'!I371</f>
        <v>18345.400000000001</v>
      </c>
      <c r="N113" t="str">
        <f t="shared" si="9"/>
        <v>+</v>
      </c>
    </row>
    <row r="114" spans="2:14">
      <c r="B114" t="s">
        <v>559</v>
      </c>
      <c r="C114">
        <f>'6pf'!C440</f>
        <v>3868</v>
      </c>
      <c r="D114" t="s">
        <v>551</v>
      </c>
      <c r="E114" t="s">
        <v>615</v>
      </c>
      <c r="F114">
        <f>'6pf'!C438+'6pf'!C428</f>
        <v>3954</v>
      </c>
      <c r="G114" t="str">
        <f>IF(C114&lt;=F114,"+","-")</f>
        <v>+</v>
      </c>
      <c r="I114" t="s">
        <v>559</v>
      </c>
      <c r="J114" s="64">
        <f>'6pf'!I440</f>
        <v>35210</v>
      </c>
      <c r="K114" t="s">
        <v>551</v>
      </c>
      <c r="L114" t="s">
        <v>615</v>
      </c>
      <c r="M114" s="64">
        <f>'6pf'!I438+'6pf'!I428</f>
        <v>36950.100000000006</v>
      </c>
      <c r="N114" t="str">
        <f>IF(J114&lt;=M114,"+","-")</f>
        <v>+</v>
      </c>
    </row>
    <row r="115" spans="2:14">
      <c r="B115" t="s">
        <v>616</v>
      </c>
      <c r="C115">
        <f>'6pf'!C529</f>
        <v>68686</v>
      </c>
      <c r="D115" t="s">
        <v>413</v>
      </c>
      <c r="E115" t="s">
        <v>617</v>
      </c>
      <c r="F115">
        <f>'6pf'!C114+'6pf'!C133+'6pf'!C139+'6pf'!C157+'6pf'!C182+'6pf'!C191+'6pf'!C203+'6pf'!C207+'6pf'!C208+'6pf'!C232+'6pf'!C268+'6pf'!C277+'6pf'!C290+'6pf'!C299+'6pf'!C308+'6pf'!C318+'6pf'!C328+'6pf'!C337+'6pf'!C359+'6pf'!C370+'6pf'!C428+'6pf'!C354-'6pf'!C371-'6pf'!C195</f>
        <v>68686</v>
      </c>
      <c r="G115" t="str">
        <f>IF(C115=F115,"+","-")</f>
        <v>+</v>
      </c>
      <c r="I115" t="s">
        <v>616</v>
      </c>
      <c r="J115" s="64">
        <f>'6pf'!I529</f>
        <v>300741.7</v>
      </c>
      <c r="K115" t="s">
        <v>413</v>
      </c>
      <c r="L115" t="s">
        <v>617</v>
      </c>
      <c r="M115" s="64">
        <f>'6pf'!I114+'6pf'!I133+'6pf'!I139+'6pf'!I157+'6pf'!I182+'6pf'!I191+'6pf'!I203+'6pf'!I207+'6pf'!I208+'6pf'!I232+'6pf'!I268+'6pf'!I277+'6pf'!I290+'6pf'!I299+'6pf'!I308+'6pf'!I318+'6pf'!I328+'6pf'!I337+'6pf'!I359+'6pf'!I370+'6pf'!I428+'6pf'!I354-'6pf'!I371-'6pf'!I195</f>
        <v>300741.7</v>
      </c>
      <c r="N115" t="str">
        <f>IF(J115=M115,"+","-")</f>
        <v>+</v>
      </c>
    </row>
    <row r="116" spans="2:14">
      <c r="B116" t="s">
        <v>618</v>
      </c>
      <c r="C116">
        <f>'6pf'!C47</f>
        <v>10735</v>
      </c>
      <c r="D116" t="s">
        <v>413</v>
      </c>
      <c r="E116" t="s">
        <v>619</v>
      </c>
      <c r="F116">
        <f>'6pf'!C36+'6pf'!C40+'6pf'!C41+'6pf'!C42+'6pf'!C43+'6pf'!C44+'6pf'!C45+'6pf'!C46</f>
        <v>10735</v>
      </c>
      <c r="G116" t="str">
        <f>IF(C116=F116,"+","-")</f>
        <v>+</v>
      </c>
      <c r="I116" t="s">
        <v>618</v>
      </c>
      <c r="J116" s="64">
        <f>'6pf'!I47</f>
        <v>47454</v>
      </c>
      <c r="K116" t="s">
        <v>413</v>
      </c>
      <c r="L116" t="s">
        <v>619</v>
      </c>
      <c r="M116" s="64">
        <f>'6pf'!I36+'6pf'!I40+'6pf'!I41+'6pf'!I42+'6pf'!I43+'6pf'!I44+'6pf'!I45+'6pf'!I46</f>
        <v>47454</v>
      </c>
      <c r="N116" t="str">
        <f>IF(J116=M116,"+","-")</f>
        <v>+</v>
      </c>
    </row>
    <row r="117" spans="2:14">
      <c r="B117" t="s">
        <v>620</v>
      </c>
      <c r="C117">
        <f>'6pf'!C240</f>
        <v>785</v>
      </c>
      <c r="D117" t="s">
        <v>413</v>
      </c>
      <c r="E117" t="s">
        <v>621</v>
      </c>
      <c r="F117">
        <f>'6pf'!C227+'6pf'!C229+'6pf'!C231+'6pf'!C236+'6pf'!C234+'6pf'!C238</f>
        <v>785</v>
      </c>
      <c r="G117" t="str">
        <f>IF(C117=F117,"+","-")</f>
        <v>+</v>
      </c>
      <c r="I117" t="s">
        <v>620</v>
      </c>
      <c r="J117" s="64">
        <f>'6pf'!I240</f>
        <v>7325.3</v>
      </c>
      <c r="K117" t="s">
        <v>413</v>
      </c>
      <c r="L117" t="s">
        <v>621</v>
      </c>
      <c r="M117" s="64">
        <f>'6pf'!I227+'6pf'!I229+'6pf'!I231+'6pf'!I236+'6pf'!I234+'6pf'!I238</f>
        <v>7325.2999999999993</v>
      </c>
      <c r="N117" t="str">
        <f>IF(J117=M117,"+","-")</f>
        <v>+</v>
      </c>
    </row>
    <row r="118" spans="2:14">
      <c r="B118" t="s">
        <v>622</v>
      </c>
      <c r="C118">
        <f>'6pf'!C441</f>
        <v>80</v>
      </c>
      <c r="D118" t="s">
        <v>551</v>
      </c>
      <c r="E118">
        <v>367</v>
      </c>
      <c r="F118">
        <f>'6pf'!C429</f>
        <v>93</v>
      </c>
      <c r="G118" t="str">
        <f>IF(C118&lt;=F118,"+","-")</f>
        <v>+</v>
      </c>
      <c r="I118" t="s">
        <v>622</v>
      </c>
      <c r="J118" s="64">
        <f>'6pf'!I441</f>
        <v>1339</v>
      </c>
      <c r="K118" t="s">
        <v>551</v>
      </c>
      <c r="L118">
        <v>367</v>
      </c>
      <c r="M118" s="64">
        <f>'6pf'!I429</f>
        <v>1554.6</v>
      </c>
      <c r="N118" t="str">
        <f>IF(J118&lt;=M118,"+","-")</f>
        <v>+</v>
      </c>
    </row>
    <row r="119" spans="2:14">
      <c r="B119" t="s">
        <v>623</v>
      </c>
      <c r="C119">
        <f>'6pf'!C442</f>
        <v>763</v>
      </c>
      <c r="D119" t="s">
        <v>551</v>
      </c>
      <c r="E119">
        <v>368</v>
      </c>
      <c r="F119">
        <f>'6pf'!C430</f>
        <v>800</v>
      </c>
      <c r="G119" t="str">
        <f>IF(C119&lt;=F119,"+","-")</f>
        <v>+</v>
      </c>
      <c r="I119" t="s">
        <v>623</v>
      </c>
      <c r="J119" s="64">
        <f>'6pf'!I442</f>
        <v>11311.3</v>
      </c>
      <c r="K119" t="s">
        <v>551</v>
      </c>
      <c r="L119">
        <v>368</v>
      </c>
      <c r="M119" s="64">
        <f>'6pf'!I430</f>
        <v>11863.9</v>
      </c>
      <c r="N119" t="str">
        <f>IF(J119&lt;=M119,"+","-")</f>
        <v>+</v>
      </c>
    </row>
    <row r="120" spans="2:14">
      <c r="B120" t="s">
        <v>624</v>
      </c>
      <c r="C120">
        <f>'6pf'!C443</f>
        <v>444</v>
      </c>
      <c r="D120" t="s">
        <v>551</v>
      </c>
      <c r="E120">
        <v>369</v>
      </c>
      <c r="F120">
        <f>'6pf'!C431</f>
        <v>474</v>
      </c>
      <c r="G120" t="str">
        <f>IF(C120&lt;=F120,"+","-")</f>
        <v>+</v>
      </c>
      <c r="I120" t="s">
        <v>624</v>
      </c>
      <c r="J120" s="64">
        <f>'6pf'!I443</f>
        <v>4579</v>
      </c>
      <c r="K120" t="s">
        <v>551</v>
      </c>
      <c r="L120">
        <v>369</v>
      </c>
      <c r="M120" s="64">
        <f>'6pf'!I431</f>
        <v>4926.8999999999996</v>
      </c>
      <c r="N120" t="str">
        <f>IF(J120&lt;=M120,"+","-")</f>
        <v>+</v>
      </c>
    </row>
    <row r="121" spans="2:14">
      <c r="B121" t="s">
        <v>625</v>
      </c>
      <c r="C121">
        <f>'6pf'!C444</f>
        <v>2581</v>
      </c>
      <c r="D121" t="s">
        <v>551</v>
      </c>
      <c r="E121">
        <v>376</v>
      </c>
      <c r="F121">
        <f>'6pf'!C438</f>
        <v>2587</v>
      </c>
      <c r="G121" t="str">
        <f>IF(C121&lt;=F121,"+","-")</f>
        <v>+</v>
      </c>
      <c r="I121" t="s">
        <v>625</v>
      </c>
      <c r="J121" s="64">
        <f>'6pf'!I444</f>
        <v>17980.7</v>
      </c>
      <c r="K121" t="s">
        <v>551</v>
      </c>
      <c r="L121">
        <v>376</v>
      </c>
      <c r="M121" s="64">
        <f>'6pf'!I438</f>
        <v>18604.7</v>
      </c>
      <c r="N121" t="str">
        <f>IF(J121&lt;=M121,"+","-")</f>
        <v>+</v>
      </c>
    </row>
    <row r="122" spans="2:14">
      <c r="B122" t="s">
        <v>526</v>
      </c>
      <c r="C122">
        <f>'6pf'!C358</f>
        <v>4510</v>
      </c>
      <c r="D122" t="s">
        <v>413</v>
      </c>
      <c r="E122" t="s">
        <v>626</v>
      </c>
      <c r="F122">
        <f>'6pf'!C534+'6pf'!C546+'6pf'!C555+'6pf'!C565+'6pf'!C572</f>
        <v>3693</v>
      </c>
      <c r="G122" t="str">
        <f t="shared" ref="G122:G129" si="10">IF(C122=F122,"+","-")</f>
        <v>-</v>
      </c>
      <c r="I122" t="s">
        <v>526</v>
      </c>
      <c r="J122" s="64">
        <f>'6pf'!I358</f>
        <v>38639.4</v>
      </c>
      <c r="K122" t="s">
        <v>413</v>
      </c>
      <c r="L122" t="s">
        <v>626</v>
      </c>
      <c r="M122" s="64">
        <f>'6pf'!I534+'6pf'!I546+'6pf'!I555+'6pf'!I565+'6pf'!I572</f>
        <v>34094.6</v>
      </c>
      <c r="N122" t="str">
        <f t="shared" ref="N122:N129" si="11">IF(J122=M122,"+","-")</f>
        <v>-</v>
      </c>
    </row>
    <row r="123" spans="2:14">
      <c r="B123" t="s">
        <v>627</v>
      </c>
      <c r="C123">
        <f>'6pf'!C359+'6pf'!C370</f>
        <v>3531</v>
      </c>
      <c r="D123" t="s">
        <v>413</v>
      </c>
      <c r="E123" t="s">
        <v>628</v>
      </c>
      <c r="F123">
        <f>'6pf'!C534+'6pf'!C546+'6pf'!C555</f>
        <v>3531</v>
      </c>
      <c r="G123" t="str">
        <f t="shared" si="10"/>
        <v>+</v>
      </c>
      <c r="I123" t="s">
        <v>627</v>
      </c>
      <c r="J123" s="64">
        <f>'6pf'!I359+'6pf'!I370</f>
        <v>31887.200000000001</v>
      </c>
      <c r="K123" t="s">
        <v>413</v>
      </c>
      <c r="L123" t="s">
        <v>628</v>
      </c>
      <c r="M123" s="64">
        <f>'6pf'!I534+'6pf'!I546+'6pf'!I555</f>
        <v>31887.200000000001</v>
      </c>
      <c r="N123" t="str">
        <f t="shared" si="11"/>
        <v>+</v>
      </c>
    </row>
    <row r="124" spans="2:14">
      <c r="B124" t="s">
        <v>629</v>
      </c>
      <c r="C124">
        <f>'6pf'!C361</f>
        <v>495</v>
      </c>
      <c r="D124" t="s">
        <v>413</v>
      </c>
      <c r="E124" t="s">
        <v>630</v>
      </c>
      <c r="F124">
        <f>'6pf'!C535+'6pf'!C547+'6pf'!C556</f>
        <v>495</v>
      </c>
      <c r="G124" t="str">
        <f t="shared" si="10"/>
        <v>+</v>
      </c>
      <c r="I124" t="s">
        <v>629</v>
      </c>
      <c r="J124" s="64">
        <f>'6pf'!I361</f>
        <v>5320.3</v>
      </c>
      <c r="K124" t="s">
        <v>413</v>
      </c>
      <c r="L124" t="s">
        <v>630</v>
      </c>
      <c r="M124" s="64">
        <f>'6pf'!I535+'6pf'!I547+'6pf'!I556</f>
        <v>5320.3</v>
      </c>
      <c r="N124" t="str">
        <f t="shared" si="11"/>
        <v>+</v>
      </c>
    </row>
    <row r="125" spans="2:14">
      <c r="B125" t="s">
        <v>631</v>
      </c>
      <c r="C125">
        <f>'6pf'!C364</f>
        <v>1834</v>
      </c>
      <c r="D125" t="s">
        <v>413</v>
      </c>
      <c r="E125" t="s">
        <v>632</v>
      </c>
      <c r="F125">
        <f>'6pf'!C537+'6pf'!C548+'6pf'!C557</f>
        <v>1834</v>
      </c>
      <c r="G125" t="str">
        <f t="shared" si="10"/>
        <v>+</v>
      </c>
      <c r="I125" t="s">
        <v>631</v>
      </c>
      <c r="J125" s="64">
        <f>'6pf'!I364</f>
        <v>17694.5</v>
      </c>
      <c r="K125" t="s">
        <v>413</v>
      </c>
      <c r="L125" t="s">
        <v>632</v>
      </c>
      <c r="M125" s="64">
        <f>'6pf'!I537+'6pf'!I548+'6pf'!I557</f>
        <v>17694.5</v>
      </c>
      <c r="N125" t="str">
        <f t="shared" si="11"/>
        <v>+</v>
      </c>
    </row>
    <row r="126" spans="2:14">
      <c r="B126" t="s">
        <v>633</v>
      </c>
      <c r="C126">
        <f>'6pf'!C367</f>
        <v>1192</v>
      </c>
      <c r="D126" t="s">
        <v>413</v>
      </c>
      <c r="E126" t="s">
        <v>634</v>
      </c>
      <c r="F126">
        <f>'6pf'!C539+'6pf'!C549+'6pf'!C558</f>
        <v>1192</v>
      </c>
      <c r="G126" t="str">
        <f t="shared" si="10"/>
        <v>+</v>
      </c>
      <c r="I126" t="s">
        <v>633</v>
      </c>
      <c r="J126" s="64">
        <f>'6pf'!I367</f>
        <v>8816.2000000000007</v>
      </c>
      <c r="K126" t="s">
        <v>413</v>
      </c>
      <c r="L126" t="s">
        <v>634</v>
      </c>
      <c r="M126" s="64">
        <f>'6pf'!I539+'6pf'!I549+'6pf'!I558</f>
        <v>8816.2000000000007</v>
      </c>
      <c r="N126" t="str">
        <f t="shared" si="11"/>
        <v>+</v>
      </c>
    </row>
    <row r="127" spans="2:14">
      <c r="B127" t="s">
        <v>532</v>
      </c>
      <c r="C127">
        <f>'6pf'!C372</f>
        <v>979</v>
      </c>
      <c r="D127" t="s">
        <v>413</v>
      </c>
      <c r="E127" t="s">
        <v>635</v>
      </c>
      <c r="F127">
        <f>'6pf'!C565+'6pf'!C572</f>
        <v>162</v>
      </c>
      <c r="G127" t="str">
        <f t="shared" si="10"/>
        <v>-</v>
      </c>
      <c r="I127" t="s">
        <v>532</v>
      </c>
      <c r="J127" s="64">
        <f>'6pf'!I372</f>
        <v>6752.2</v>
      </c>
      <c r="K127" t="s">
        <v>413</v>
      </c>
      <c r="L127" t="s">
        <v>635</v>
      </c>
      <c r="M127" s="64">
        <f>'6pf'!I565+'6pf'!I572</f>
        <v>2207.4</v>
      </c>
      <c r="N127" t="str">
        <f t="shared" si="11"/>
        <v>-</v>
      </c>
    </row>
    <row r="128" spans="2:14">
      <c r="B128" t="s">
        <v>636</v>
      </c>
      <c r="C128">
        <f>'6pf'!C373</f>
        <v>855</v>
      </c>
      <c r="D128" t="s">
        <v>413</v>
      </c>
      <c r="E128" t="s">
        <v>637</v>
      </c>
      <c r="F128">
        <f>'6pf'!C566+'6pf'!C573</f>
        <v>154</v>
      </c>
      <c r="G128" t="str">
        <f t="shared" si="10"/>
        <v>-</v>
      </c>
      <c r="I128" t="s">
        <v>636</v>
      </c>
      <c r="J128" s="64">
        <f>'6pf'!I373</f>
        <v>6180.6</v>
      </c>
      <c r="K128" t="s">
        <v>413</v>
      </c>
      <c r="L128" t="s">
        <v>637</v>
      </c>
      <c r="M128" s="64">
        <f>'6pf'!I566+'6pf'!I573</f>
        <v>2143</v>
      </c>
      <c r="N128" t="str">
        <f t="shared" si="11"/>
        <v>-</v>
      </c>
    </row>
    <row r="129" spans="1:14">
      <c r="B129" t="s">
        <v>638</v>
      </c>
      <c r="C129">
        <f>'6pf'!C374+'6pf'!C375</f>
        <v>124</v>
      </c>
      <c r="D129" t="s">
        <v>413</v>
      </c>
      <c r="E129" t="s">
        <v>639</v>
      </c>
      <c r="F129">
        <f>'6pf'!C567+'6pf'!C574</f>
        <v>8</v>
      </c>
      <c r="G129" t="str">
        <f t="shared" si="10"/>
        <v>-</v>
      </c>
      <c r="I129" t="s">
        <v>638</v>
      </c>
      <c r="J129" s="64">
        <f>'6pf'!I374+'6pf'!I375</f>
        <v>571.6</v>
      </c>
      <c r="K129" t="s">
        <v>413</v>
      </c>
      <c r="L129" t="s">
        <v>639</v>
      </c>
      <c r="M129" s="64">
        <f>'6pf'!I567+'6pf'!I574</f>
        <v>64.400000000000006</v>
      </c>
      <c r="N129" t="str">
        <f t="shared" si="11"/>
        <v>-</v>
      </c>
    </row>
    <row r="134" spans="1:14">
      <c r="B134" s="68" t="s">
        <v>640</v>
      </c>
      <c r="C134" s="68"/>
    </row>
    <row r="135" spans="1:14">
      <c r="A135" s="69"/>
      <c r="D135" t="s">
        <v>410</v>
      </c>
      <c r="G135" t="s">
        <v>411</v>
      </c>
    </row>
    <row r="136" spans="1:14">
      <c r="A136" s="69"/>
      <c r="B136" t="s">
        <v>641</v>
      </c>
      <c r="C136" s="64">
        <f>'6pf'!D26</f>
        <v>170.6</v>
      </c>
      <c r="D136" t="s">
        <v>642</v>
      </c>
      <c r="E136" t="s">
        <v>643</v>
      </c>
      <c r="F136" s="64">
        <f>'6pf'!E26</f>
        <v>158.5</v>
      </c>
      <c r="G136" t="str">
        <f t="shared" ref="G136:G145" si="12">IF(C136&gt;=F136,"+","-")</f>
        <v>+</v>
      </c>
    </row>
    <row r="137" spans="1:14">
      <c r="A137" s="69"/>
      <c r="B137" t="s">
        <v>644</v>
      </c>
      <c r="C137" s="64">
        <f>'6pf'!F26</f>
        <v>171.1</v>
      </c>
      <c r="D137" t="s">
        <v>642</v>
      </c>
      <c r="E137" t="s">
        <v>641</v>
      </c>
      <c r="F137" s="64">
        <f>'6pf'!D26</f>
        <v>170.6</v>
      </c>
      <c r="G137" t="str">
        <f t="shared" si="12"/>
        <v>+</v>
      </c>
    </row>
    <row r="138" spans="1:14">
      <c r="A138" s="69"/>
      <c r="B138" t="s">
        <v>645</v>
      </c>
      <c r="C138" s="64">
        <f>'6pf'!G26</f>
        <v>171.1</v>
      </c>
      <c r="D138" t="s">
        <v>642</v>
      </c>
      <c r="E138" t="s">
        <v>644</v>
      </c>
      <c r="F138" s="64">
        <f>'6pf'!F26</f>
        <v>171.1</v>
      </c>
      <c r="G138" t="str">
        <f t="shared" si="12"/>
        <v>+</v>
      </c>
    </row>
    <row r="139" spans="1:14">
      <c r="A139" s="69"/>
      <c r="B139" t="s">
        <v>646</v>
      </c>
      <c r="C139" s="64">
        <f>'6pf'!H26</f>
        <v>182.4</v>
      </c>
      <c r="D139" t="s">
        <v>642</v>
      </c>
      <c r="E139" t="s">
        <v>645</v>
      </c>
      <c r="F139" s="64">
        <f>'6pf'!G26</f>
        <v>171.1</v>
      </c>
      <c r="G139" t="str">
        <f t="shared" si="12"/>
        <v>+</v>
      </c>
    </row>
    <row r="140" spans="1:14">
      <c r="A140" s="69"/>
      <c r="B140" t="s">
        <v>647</v>
      </c>
      <c r="C140" s="64">
        <f>'6pf'!I26</f>
        <v>191.5</v>
      </c>
      <c r="D140" t="s">
        <v>642</v>
      </c>
      <c r="E140" t="s">
        <v>646</v>
      </c>
      <c r="F140" s="64">
        <f>'6pf'!H26</f>
        <v>182.4</v>
      </c>
      <c r="G140" t="str">
        <f t="shared" si="12"/>
        <v>+</v>
      </c>
    </row>
    <row r="141" spans="1:14">
      <c r="A141" s="69"/>
      <c r="B141" t="s">
        <v>648</v>
      </c>
      <c r="C141" s="64">
        <f>'6pf'!J26</f>
        <v>4489.47</v>
      </c>
      <c r="D141" t="s">
        <v>642</v>
      </c>
      <c r="E141" t="s">
        <v>649</v>
      </c>
      <c r="F141" s="64">
        <f>'6pf'!K26</f>
        <v>4171.05</v>
      </c>
      <c r="G141" t="str">
        <f t="shared" si="12"/>
        <v>+</v>
      </c>
    </row>
    <row r="142" spans="1:14">
      <c r="A142" s="69"/>
      <c r="B142" t="s">
        <v>650</v>
      </c>
      <c r="C142" s="64">
        <f>'6pf'!L26</f>
        <v>4502.63</v>
      </c>
      <c r="D142" t="s">
        <v>642</v>
      </c>
      <c r="E142" t="s">
        <v>648</v>
      </c>
      <c r="F142" s="64">
        <f>'6pf'!J26</f>
        <v>4489.47</v>
      </c>
      <c r="G142" t="str">
        <f t="shared" si="12"/>
        <v>+</v>
      </c>
    </row>
    <row r="143" spans="1:14">
      <c r="A143" s="69"/>
      <c r="B143" t="s">
        <v>651</v>
      </c>
      <c r="C143" s="64">
        <f>'6pf'!M26</f>
        <v>4502.63</v>
      </c>
      <c r="D143" t="s">
        <v>642</v>
      </c>
      <c r="E143" t="s">
        <v>650</v>
      </c>
      <c r="F143" s="64">
        <f>'6pf'!L26</f>
        <v>4502.63</v>
      </c>
      <c r="G143" t="str">
        <f t="shared" si="12"/>
        <v>+</v>
      </c>
    </row>
    <row r="144" spans="1:14">
      <c r="A144" s="69"/>
      <c r="B144" t="s">
        <v>652</v>
      </c>
      <c r="C144" s="64">
        <f>'6pf'!N26</f>
        <v>4800</v>
      </c>
      <c r="D144" t="s">
        <v>642</v>
      </c>
      <c r="E144" t="s">
        <v>651</v>
      </c>
      <c r="F144" s="64">
        <f>'6pf'!M26</f>
        <v>4502.63</v>
      </c>
      <c r="G144" t="str">
        <f t="shared" si="12"/>
        <v>+</v>
      </c>
    </row>
    <row r="145" spans="2:7">
      <c r="B145" t="s">
        <v>653</v>
      </c>
      <c r="C145" s="64">
        <f>'6pf'!O26</f>
        <v>5039.47</v>
      </c>
      <c r="D145" t="s">
        <v>642</v>
      </c>
      <c r="E145" t="s">
        <v>652</v>
      </c>
      <c r="F145" s="64">
        <f>'6pf'!N26</f>
        <v>4800</v>
      </c>
      <c r="G145" t="str">
        <f t="shared" si="12"/>
        <v>+</v>
      </c>
    </row>
  </sheetData>
  <conditionalFormatting sqref="G3:G125 N4:N125">
    <cfRule type="cellIs" dxfId="3" priority="1" operator="equal">
      <formula>"+"</formula>
    </cfRule>
    <cfRule type="cellIs" dxfId="2" priority="2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45"/>
  <sheetViews>
    <sheetView workbookViewId="0">
      <selection activeCell="E108" sqref="E108"/>
    </sheetView>
  </sheetViews>
  <sheetFormatPr defaultColWidth="9.33203125" defaultRowHeight="12.75"/>
  <cols>
    <col min="5" max="5" width="70.83203125" customWidth="1"/>
    <col min="6" max="6" width="11.5" customWidth="1"/>
    <col min="7" max="8" width="10" bestFit="1" customWidth="1"/>
    <col min="12" max="12" width="72.33203125" bestFit="1" customWidth="1"/>
  </cols>
  <sheetData>
    <row r="1" spans="2:14">
      <c r="B1" t="s">
        <v>406</v>
      </c>
      <c r="I1" t="s">
        <v>406</v>
      </c>
    </row>
    <row r="2" spans="2:14">
      <c r="B2" t="s">
        <v>407</v>
      </c>
      <c r="I2" t="s">
        <v>408</v>
      </c>
      <c r="J2" t="s">
        <v>409</v>
      </c>
    </row>
    <row r="3" spans="2:14">
      <c r="D3" t="s">
        <v>410</v>
      </c>
      <c r="G3" t="s">
        <v>411</v>
      </c>
      <c r="K3" t="s">
        <v>410</v>
      </c>
      <c r="N3" t="s">
        <v>411</v>
      </c>
    </row>
    <row r="4" spans="2:14">
      <c r="B4" t="s">
        <v>412</v>
      </c>
      <c r="C4">
        <f>'6pf'!P6</f>
        <v>9478</v>
      </c>
      <c r="D4" t="s">
        <v>413</v>
      </c>
      <c r="E4" t="s">
        <v>414</v>
      </c>
      <c r="F4">
        <f>'6pf'!P11+'6pf'!P190+'6pf'!P220+'6pf'!P262+'6pf'!P272+'6pf'!P281+'6pf'!P283+'6pf'!P285+'6pf'!P294+'6pf'!P303+'6pf'!P313+'6pf'!P322+'6pf'!P332+'6pf'!P341+'6pf'!P346+'6pf'!P348+'6pf'!P358</f>
        <v>9478</v>
      </c>
      <c r="G4" t="str">
        <f t="shared" ref="G4:G35" si="0">IF(C4=F4,"+","-")</f>
        <v>+</v>
      </c>
      <c r="I4" t="s">
        <v>412</v>
      </c>
      <c r="J4" s="64">
        <f>'6pf'!Q6</f>
        <v>43542.7</v>
      </c>
      <c r="K4" t="s">
        <v>413</v>
      </c>
      <c r="L4" t="s">
        <v>414</v>
      </c>
      <c r="M4" s="64">
        <f>'6pf'!Q11+'6pf'!Q190+'6pf'!Q220+'6pf'!Q262+'6pf'!Q272+'6pf'!Q281+'6pf'!Q283+'6pf'!Q285+'6pf'!Q294+'6pf'!Q303+'6pf'!Q313+'6pf'!Q322+'6pf'!Q332+'6pf'!Q341+'6pf'!Q346+'6pf'!Q348+'6pf'!Q358</f>
        <v>43542.700000000012</v>
      </c>
      <c r="N4" t="str">
        <f t="shared" ref="N4:N35" si="1">IF(J4=M4,"+","-")</f>
        <v>+</v>
      </c>
    </row>
    <row r="5" spans="2:14">
      <c r="B5" t="s">
        <v>415</v>
      </c>
      <c r="C5">
        <f>'6pf'!P9</f>
        <v>4896</v>
      </c>
      <c r="D5" t="s">
        <v>413</v>
      </c>
      <c r="E5" s="65" t="s">
        <v>416</v>
      </c>
      <c r="F5">
        <f>'6pf'!P70+'6pf'!P131+'6pf'!P151+'6pf'!P174+'6pf'!P196+'6pf'!P201+'6pf'!P218+'6pf'!P242+'6pf'!P258+'6pf'!P377</f>
        <v>4896</v>
      </c>
      <c r="G5" t="str">
        <f t="shared" si="0"/>
        <v>+</v>
      </c>
      <c r="I5" t="s">
        <v>415</v>
      </c>
      <c r="J5" s="64">
        <f>'6pf'!Q9</f>
        <v>21862.7</v>
      </c>
      <c r="K5" t="s">
        <v>413</v>
      </c>
      <c r="L5" s="65" t="s">
        <v>416</v>
      </c>
      <c r="M5" s="64">
        <f>'6pf'!Q70+'6pf'!Q131+'6pf'!Q151+'6pf'!Q174+'6pf'!Q196+'6pf'!Q201+'6pf'!Q218+'6pf'!Q242+'6pf'!Q258+'6pf'!Q377</f>
        <v>21862.7</v>
      </c>
      <c r="N5" t="str">
        <f t="shared" si="1"/>
        <v>+</v>
      </c>
    </row>
    <row r="6" spans="2:14" ht="12" customHeight="1">
      <c r="B6" t="s">
        <v>417</v>
      </c>
      <c r="C6">
        <f>'6pf'!P11</f>
        <v>9349</v>
      </c>
      <c r="D6" t="s">
        <v>413</v>
      </c>
      <c r="E6" s="66" t="s">
        <v>418</v>
      </c>
      <c r="F6">
        <f>'6pf'!P12+'6pf'!P118+'6pf'!P144+'6pf'!P158</f>
        <v>9349</v>
      </c>
      <c r="G6" t="str">
        <f t="shared" si="0"/>
        <v>+</v>
      </c>
      <c r="I6" t="s">
        <v>417</v>
      </c>
      <c r="J6" s="64">
        <f>'6pf'!Q11</f>
        <v>42105.3</v>
      </c>
      <c r="K6" t="s">
        <v>413</v>
      </c>
      <c r="L6" s="66" t="s">
        <v>418</v>
      </c>
      <c r="M6" s="64">
        <f>'6pf'!Q12+'6pf'!Q118+'6pf'!Q144+'6pf'!Q158</f>
        <v>42105.3</v>
      </c>
      <c r="N6" t="str">
        <f t="shared" si="1"/>
        <v>+</v>
      </c>
    </row>
    <row r="7" spans="2:14" ht="12" customHeight="1">
      <c r="B7" t="s">
        <v>419</v>
      </c>
      <c r="C7">
        <f>'6pf'!P12</f>
        <v>5735</v>
      </c>
      <c r="D7" t="s">
        <v>413</v>
      </c>
      <c r="E7" s="65" t="s">
        <v>420</v>
      </c>
      <c r="F7">
        <f>SUM('6pf'!P13:P18)</f>
        <v>5735</v>
      </c>
      <c r="G7" t="str">
        <f t="shared" si="0"/>
        <v>+</v>
      </c>
      <c r="I7" t="s">
        <v>419</v>
      </c>
      <c r="J7" s="64">
        <f>'6pf'!Q12</f>
        <v>28337.3</v>
      </c>
      <c r="K7" t="s">
        <v>413</v>
      </c>
      <c r="L7" s="65" t="s">
        <v>420</v>
      </c>
      <c r="M7" s="64">
        <f>SUM('6pf'!Q13:Q18)</f>
        <v>28337.300000000003</v>
      </c>
      <c r="N7" t="str">
        <f t="shared" si="1"/>
        <v>+</v>
      </c>
    </row>
    <row r="8" spans="2:14" ht="12" customHeight="1">
      <c r="B8" t="s">
        <v>419</v>
      </c>
      <c r="C8">
        <f>'6pf'!P12</f>
        <v>5735</v>
      </c>
      <c r="D8" t="s">
        <v>413</v>
      </c>
      <c r="E8" t="s">
        <v>421</v>
      </c>
      <c r="F8">
        <f>SUM('6pf'!P71:P80)</f>
        <v>5735</v>
      </c>
      <c r="G8" t="str">
        <f t="shared" si="0"/>
        <v>+</v>
      </c>
      <c r="I8" t="s">
        <v>419</v>
      </c>
      <c r="J8" s="64">
        <f>'6pf'!Q12</f>
        <v>28337.3</v>
      </c>
      <c r="K8" t="s">
        <v>413</v>
      </c>
      <c r="L8" t="s">
        <v>421</v>
      </c>
      <c r="M8" s="64">
        <f>SUM('6pf'!Q71:Q80)</f>
        <v>28337.3</v>
      </c>
      <c r="N8" t="str">
        <f t="shared" si="1"/>
        <v>+</v>
      </c>
    </row>
    <row r="9" spans="2:14">
      <c r="B9" t="s">
        <v>422</v>
      </c>
      <c r="C9">
        <f>'6pf'!P24</f>
        <v>831</v>
      </c>
      <c r="D9" t="s">
        <v>413</v>
      </c>
      <c r="E9" t="s">
        <v>423</v>
      </c>
      <c r="F9">
        <f>'6pf'!P25+'6pf'!P32+'6pf'!P36+'6pf'!P40+'6pf'!P41+'6pf'!P42+'6pf'!P43+'6pf'!P44+'6pf'!P45+'6pf'!P46+'6pf'!P50+'6pf'!P57+'6pf'!P61+'6pf'!P64+'6pf'!P67</f>
        <v>831</v>
      </c>
      <c r="G9" t="str">
        <f t="shared" si="0"/>
        <v>+</v>
      </c>
      <c r="I9" t="s">
        <v>422</v>
      </c>
      <c r="J9" s="64">
        <f>'6pf'!Q24</f>
        <v>4792.8999999999996</v>
      </c>
      <c r="K9" t="s">
        <v>413</v>
      </c>
      <c r="L9" t="s">
        <v>423</v>
      </c>
      <c r="M9" s="64">
        <f>'6pf'!Q25+'6pf'!Q32+'6pf'!Q36+'6pf'!Q40+'6pf'!Q41+'6pf'!Q42+'6pf'!Q43+'6pf'!Q44+'6pf'!Q45+'6pf'!Q46+'6pf'!Q50+'6pf'!Q57+'6pf'!Q61+'6pf'!Q64+'6pf'!Q67</f>
        <v>4792.8999999999996</v>
      </c>
      <c r="N9" t="str">
        <f t="shared" si="1"/>
        <v>+</v>
      </c>
    </row>
    <row r="10" spans="2:14">
      <c r="B10" t="s">
        <v>424</v>
      </c>
      <c r="C10">
        <f>'6pf'!P81</f>
        <v>3075</v>
      </c>
      <c r="D10" t="s">
        <v>413</v>
      </c>
      <c r="E10" t="s">
        <v>425</v>
      </c>
      <c r="F10">
        <f>SUM('6pf'!P82:P97)</f>
        <v>3075</v>
      </c>
      <c r="G10" t="str">
        <f t="shared" si="0"/>
        <v>+</v>
      </c>
      <c r="I10" t="s">
        <v>424</v>
      </c>
      <c r="J10" s="64">
        <f>'6pf'!Q81</f>
        <v>18040.900000000001</v>
      </c>
      <c r="K10" t="s">
        <v>413</v>
      </c>
      <c r="L10" t="s">
        <v>425</v>
      </c>
      <c r="M10" s="64">
        <f>SUM('6pf'!Q82:Q97)</f>
        <v>18040.899999999998</v>
      </c>
      <c r="N10" t="str">
        <f t="shared" si="1"/>
        <v>+</v>
      </c>
    </row>
    <row r="11" spans="2:14">
      <c r="B11" t="s">
        <v>426</v>
      </c>
      <c r="C11">
        <f>'6pf'!P98</f>
        <v>0</v>
      </c>
      <c r="D11" t="s">
        <v>413</v>
      </c>
      <c r="E11" t="s">
        <v>426</v>
      </c>
      <c r="F11">
        <f>'6pf'!P98</f>
        <v>0</v>
      </c>
      <c r="G11" t="str">
        <f t="shared" si="0"/>
        <v>+</v>
      </c>
      <c r="I11" t="s">
        <v>426</v>
      </c>
      <c r="J11" s="64">
        <f>'6pf'!Q98</f>
        <v>0</v>
      </c>
      <c r="K11" t="s">
        <v>413</v>
      </c>
      <c r="L11" t="s">
        <v>426</v>
      </c>
      <c r="M11" s="64">
        <f>'6pf'!Q98</f>
        <v>0</v>
      </c>
      <c r="N11" t="str">
        <f t="shared" si="1"/>
        <v>+</v>
      </c>
    </row>
    <row r="12" spans="2:14">
      <c r="B12" t="s">
        <v>427</v>
      </c>
      <c r="C12">
        <f>'6pf'!P105</f>
        <v>0</v>
      </c>
      <c r="D12" t="s">
        <v>413</v>
      </c>
      <c r="E12" t="s">
        <v>428</v>
      </c>
      <c r="F12">
        <f>'6pf'!P106+'6pf'!P107+'6pf'!P108+'6pf'!P109</f>
        <v>0</v>
      </c>
      <c r="G12" t="str">
        <f t="shared" si="0"/>
        <v>+</v>
      </c>
      <c r="I12" t="s">
        <v>427</v>
      </c>
      <c r="J12" s="64">
        <f>'6pf'!Q105</f>
        <v>0</v>
      </c>
      <c r="K12" t="s">
        <v>413</v>
      </c>
      <c r="L12" t="s">
        <v>428</v>
      </c>
      <c r="M12" s="64">
        <f>'6pf'!Q106+'6pf'!Q107+'6pf'!Q108+'6pf'!Q109</f>
        <v>0</v>
      </c>
      <c r="N12" t="str">
        <f t="shared" si="1"/>
        <v>+</v>
      </c>
    </row>
    <row r="13" spans="2:14">
      <c r="B13" t="s">
        <v>429</v>
      </c>
      <c r="C13">
        <f>'6pf'!P110</f>
        <v>6</v>
      </c>
      <c r="D13" t="s">
        <v>413</v>
      </c>
      <c r="E13" t="s">
        <v>430</v>
      </c>
      <c r="F13">
        <f>'6pf'!P111+'6pf'!P112+'6pf'!P113</f>
        <v>6</v>
      </c>
      <c r="G13" t="str">
        <f t="shared" si="0"/>
        <v>+</v>
      </c>
      <c r="I13" t="s">
        <v>429</v>
      </c>
      <c r="J13" s="64">
        <f>'6pf'!Q110</f>
        <v>51</v>
      </c>
      <c r="K13" t="s">
        <v>413</v>
      </c>
      <c r="L13" t="s">
        <v>430</v>
      </c>
      <c r="M13" s="64">
        <f>'6pf'!Q111+'6pf'!Q112+'6pf'!Q113</f>
        <v>51</v>
      </c>
      <c r="N13" t="str">
        <f t="shared" si="1"/>
        <v>+</v>
      </c>
    </row>
    <row r="14" spans="2:14">
      <c r="B14" t="s">
        <v>431</v>
      </c>
      <c r="C14">
        <f>'6pf'!P114</f>
        <v>29</v>
      </c>
      <c r="D14" t="s">
        <v>413</v>
      </c>
      <c r="E14" t="s">
        <v>432</v>
      </c>
      <c r="F14">
        <f>'6pf'!P115+'6pf'!P116+'6pf'!P117</f>
        <v>29</v>
      </c>
      <c r="G14" t="str">
        <f t="shared" si="0"/>
        <v>+</v>
      </c>
      <c r="I14" t="s">
        <v>431</v>
      </c>
      <c r="J14" s="64">
        <f>'6pf'!Q114</f>
        <v>159.6</v>
      </c>
      <c r="K14" t="s">
        <v>413</v>
      </c>
      <c r="L14" t="s">
        <v>432</v>
      </c>
      <c r="M14" s="64">
        <f>'6pf'!Q115+'6pf'!Q116+'6pf'!Q117</f>
        <v>159.6</v>
      </c>
      <c r="N14" t="str">
        <f t="shared" si="1"/>
        <v>+</v>
      </c>
    </row>
    <row r="15" spans="2:14">
      <c r="B15" t="s">
        <v>433</v>
      </c>
      <c r="C15">
        <f>'6pf'!P118</f>
        <v>2656</v>
      </c>
      <c r="D15" t="s">
        <v>413</v>
      </c>
      <c r="E15" t="s">
        <v>434</v>
      </c>
      <c r="F15">
        <f>'6pf'!P119+'6pf'!P120+'6pf'!P121</f>
        <v>2656</v>
      </c>
      <c r="G15" t="str">
        <f t="shared" si="0"/>
        <v>+</v>
      </c>
      <c r="I15" t="s">
        <v>433</v>
      </c>
      <c r="J15" s="64">
        <f>'6pf'!Q118</f>
        <v>11034.1</v>
      </c>
      <c r="K15" t="s">
        <v>413</v>
      </c>
      <c r="L15" t="s">
        <v>434</v>
      </c>
      <c r="M15" s="64">
        <f>'6pf'!Q119+'6pf'!Q120+'6pf'!Q121</f>
        <v>11034.1</v>
      </c>
      <c r="N15" t="str">
        <f t="shared" si="1"/>
        <v>+</v>
      </c>
    </row>
    <row r="16" spans="2:14">
      <c r="B16" t="s">
        <v>433</v>
      </c>
      <c r="C16">
        <f>'6pf'!P118</f>
        <v>2656</v>
      </c>
      <c r="D16" t="s">
        <v>413</v>
      </c>
      <c r="E16" t="s">
        <v>435</v>
      </c>
      <c r="F16">
        <f>'6pf'!P133+'6pf'!P135+'6pf'!P139</f>
        <v>2656</v>
      </c>
      <c r="G16" t="str">
        <f t="shared" si="0"/>
        <v>+</v>
      </c>
      <c r="I16" t="s">
        <v>433</v>
      </c>
      <c r="J16" s="64">
        <f>'6pf'!Q118</f>
        <v>11034.1</v>
      </c>
      <c r="K16" t="s">
        <v>413</v>
      </c>
      <c r="L16" t="s">
        <v>435</v>
      </c>
      <c r="M16" s="64">
        <f>'6pf'!Q133+'6pf'!Q135+'6pf'!Q139</f>
        <v>11034.1</v>
      </c>
      <c r="N16" t="str">
        <f t="shared" si="1"/>
        <v>+</v>
      </c>
    </row>
    <row r="17" spans="2:14">
      <c r="B17" t="s">
        <v>436</v>
      </c>
      <c r="C17">
        <f>'6pf'!P122</f>
        <v>328</v>
      </c>
      <c r="D17" t="s">
        <v>413</v>
      </c>
      <c r="E17" t="s">
        <v>437</v>
      </c>
      <c r="F17">
        <f>'6pf'!P123+'6pf'!P124+'6pf'!P125</f>
        <v>328</v>
      </c>
      <c r="G17" t="str">
        <f t="shared" si="0"/>
        <v>+</v>
      </c>
      <c r="I17" t="s">
        <v>436</v>
      </c>
      <c r="J17" s="64">
        <f>'6pf'!Q122</f>
        <v>774.4</v>
      </c>
      <c r="K17" t="s">
        <v>413</v>
      </c>
      <c r="L17" t="s">
        <v>437</v>
      </c>
      <c r="M17" s="64">
        <f>'6pf'!Q123+'6pf'!Q124+'6pf'!Q125</f>
        <v>774.40000000000009</v>
      </c>
      <c r="N17" t="str">
        <f t="shared" si="1"/>
        <v>+</v>
      </c>
    </row>
    <row r="18" spans="2:14">
      <c r="B18" t="s">
        <v>438</v>
      </c>
      <c r="C18">
        <f>'6pf'!P126</f>
        <v>0</v>
      </c>
      <c r="D18" t="s">
        <v>413</v>
      </c>
      <c r="E18" t="s">
        <v>439</v>
      </c>
      <c r="F18">
        <f>'6pf'!P127+'6pf'!P128+'6pf'!P129</f>
        <v>0</v>
      </c>
      <c r="G18" t="str">
        <f t="shared" si="0"/>
        <v>+</v>
      </c>
      <c r="I18" t="s">
        <v>438</v>
      </c>
      <c r="J18" s="64">
        <f>'6pf'!Q126</f>
        <v>0</v>
      </c>
      <c r="K18" t="s">
        <v>413</v>
      </c>
      <c r="L18" t="s">
        <v>439</v>
      </c>
      <c r="M18" s="64">
        <f>'6pf'!Q127+'6pf'!Q128+'6pf'!Q129</f>
        <v>0</v>
      </c>
      <c r="N18" t="str">
        <f t="shared" si="1"/>
        <v>+</v>
      </c>
    </row>
    <row r="19" spans="2:14">
      <c r="B19" t="s">
        <v>440</v>
      </c>
      <c r="C19">
        <f>'6pf'!P135</f>
        <v>103</v>
      </c>
      <c r="D19" t="s">
        <v>413</v>
      </c>
      <c r="E19" t="s">
        <v>441</v>
      </c>
      <c r="F19">
        <f>'6pf'!P136+'6pf'!P137+'6pf'!P138</f>
        <v>103</v>
      </c>
      <c r="G19" t="str">
        <f t="shared" si="0"/>
        <v>+</v>
      </c>
      <c r="I19" t="s">
        <v>440</v>
      </c>
      <c r="J19" s="64">
        <f>'6pf'!Q135</f>
        <v>1281.2</v>
      </c>
      <c r="K19" t="s">
        <v>413</v>
      </c>
      <c r="L19" t="s">
        <v>441</v>
      </c>
      <c r="M19" s="64">
        <f>'6pf'!Q136+'6pf'!Q137+'6pf'!Q138</f>
        <v>1281.1999999999998</v>
      </c>
      <c r="N19" t="str">
        <f t="shared" si="1"/>
        <v>+</v>
      </c>
    </row>
    <row r="20" spans="2:14">
      <c r="B20" t="s">
        <v>442</v>
      </c>
      <c r="C20">
        <f>'6pf'!P144</f>
        <v>906</v>
      </c>
      <c r="D20" t="s">
        <v>413</v>
      </c>
      <c r="E20" t="s">
        <v>443</v>
      </c>
      <c r="F20">
        <f>'6pf'!P145+'6pf'!P146+'6pf'!P147</f>
        <v>906</v>
      </c>
      <c r="G20" t="str">
        <f t="shared" si="0"/>
        <v>+</v>
      </c>
      <c r="I20" t="s">
        <v>442</v>
      </c>
      <c r="J20" s="64">
        <f>'6pf'!Q144</f>
        <v>2393.6</v>
      </c>
      <c r="K20" t="s">
        <v>413</v>
      </c>
      <c r="L20" t="s">
        <v>443</v>
      </c>
      <c r="M20" s="64">
        <f>'6pf'!Q145+'6pf'!Q146+'6pf'!Q147</f>
        <v>2393.6</v>
      </c>
      <c r="N20" t="str">
        <f t="shared" si="1"/>
        <v>+</v>
      </c>
    </row>
    <row r="21" spans="2:14">
      <c r="B21" t="s">
        <v>444</v>
      </c>
      <c r="C21">
        <f>'6pf'!P152</f>
        <v>81</v>
      </c>
      <c r="D21" t="s">
        <v>413</v>
      </c>
      <c r="E21" t="s">
        <v>445</v>
      </c>
      <c r="F21">
        <f>'6pf'!P153+'6pf'!P154+'6pf'!P155</f>
        <v>81</v>
      </c>
      <c r="G21" t="str">
        <f t="shared" si="0"/>
        <v>+</v>
      </c>
      <c r="I21" t="s">
        <v>444</v>
      </c>
      <c r="J21" s="64">
        <f>'6pf'!Q152</f>
        <v>267.10000000000002</v>
      </c>
      <c r="K21" t="s">
        <v>413</v>
      </c>
      <c r="L21" t="s">
        <v>445</v>
      </c>
      <c r="M21" s="64">
        <f>'6pf'!Q153+'6pf'!Q154+'6pf'!Q155</f>
        <v>267.10000000000002</v>
      </c>
      <c r="N21" t="str">
        <f t="shared" si="1"/>
        <v>+</v>
      </c>
    </row>
    <row r="22" spans="2:14">
      <c r="B22" t="s">
        <v>444</v>
      </c>
      <c r="C22">
        <f>'6pf'!P152</f>
        <v>81</v>
      </c>
      <c r="D22" t="s">
        <v>413</v>
      </c>
      <c r="E22" t="s">
        <v>446</v>
      </c>
      <c r="F22">
        <f>'6pf'!P156+'6pf'!P157</f>
        <v>81</v>
      </c>
      <c r="G22" t="str">
        <f t="shared" si="0"/>
        <v>+</v>
      </c>
      <c r="I22" t="s">
        <v>444</v>
      </c>
      <c r="J22" s="64">
        <f>'6pf'!Q152</f>
        <v>267.10000000000002</v>
      </c>
      <c r="K22" t="s">
        <v>413</v>
      </c>
      <c r="L22" t="s">
        <v>446</v>
      </c>
      <c r="M22" s="64">
        <f>'6pf'!Q156+'6pf'!Q157</f>
        <v>267.10000000000002</v>
      </c>
      <c r="N22" t="str">
        <f t="shared" si="1"/>
        <v>+</v>
      </c>
    </row>
    <row r="23" spans="2:14">
      <c r="B23" t="s">
        <v>447</v>
      </c>
      <c r="C23">
        <f>'6pf'!P158</f>
        <v>52</v>
      </c>
      <c r="D23" t="s">
        <v>413</v>
      </c>
      <c r="E23" t="s">
        <v>448</v>
      </c>
      <c r="F23">
        <f>'6pf'!P159+'6pf'!P163+'6pf'!P164+'6pf'!P165+'6pf'!P166+'6pf'!P167+'6pf'!P168+'6pf'!P169+'6pf'!P170+'6pf'!P171+'6pf'!P172+'6pf'!P173</f>
        <v>52</v>
      </c>
      <c r="G23" t="str">
        <f t="shared" si="0"/>
        <v>+</v>
      </c>
      <c r="I23" t="s">
        <v>447</v>
      </c>
      <c r="J23" s="64">
        <f>'6pf'!Q158</f>
        <v>340.3</v>
      </c>
      <c r="K23" t="s">
        <v>413</v>
      </c>
      <c r="L23" t="s">
        <v>448</v>
      </c>
      <c r="M23" s="64">
        <f>'6pf'!Q159+'6pf'!Q163+'6pf'!Q164+'6pf'!Q165+'6pf'!Q166+'6pf'!Q167+'6pf'!Q168+'6pf'!Q169+'6pf'!Q170+'6pf'!Q171+'6pf'!Q172+'6pf'!Q173</f>
        <v>340.29999999999995</v>
      </c>
      <c r="N23" t="str">
        <f t="shared" si="1"/>
        <v>+</v>
      </c>
    </row>
    <row r="24" spans="2:14">
      <c r="B24" t="s">
        <v>449</v>
      </c>
      <c r="C24">
        <f>'6pf'!P159</f>
        <v>0</v>
      </c>
      <c r="D24" t="s">
        <v>413</v>
      </c>
      <c r="E24" t="s">
        <v>450</v>
      </c>
      <c r="F24">
        <f>'6pf'!P160+'6pf'!P161+'6pf'!P162</f>
        <v>0</v>
      </c>
      <c r="G24" t="str">
        <f t="shared" si="0"/>
        <v>+</v>
      </c>
      <c r="I24" t="s">
        <v>449</v>
      </c>
      <c r="J24" s="64">
        <f>'6pf'!Q159</f>
        <v>0</v>
      </c>
      <c r="K24" t="s">
        <v>413</v>
      </c>
      <c r="L24" t="s">
        <v>450</v>
      </c>
      <c r="M24" s="64">
        <f>'6pf'!Q160+'6pf'!Q161+'6pf'!Q162</f>
        <v>0</v>
      </c>
      <c r="N24" t="str">
        <f t="shared" si="1"/>
        <v>+</v>
      </c>
    </row>
    <row r="25" spans="2:14">
      <c r="B25" t="s">
        <v>451</v>
      </c>
      <c r="C25">
        <f>'6pf'!P177</f>
        <v>0</v>
      </c>
      <c r="D25" t="s">
        <v>413</v>
      </c>
      <c r="E25" t="s">
        <v>452</v>
      </c>
      <c r="F25">
        <f>'6pf'!P178+'6pf'!P179+'6pf'!P180</f>
        <v>0</v>
      </c>
      <c r="G25" t="str">
        <f t="shared" si="0"/>
        <v>+</v>
      </c>
      <c r="I25" t="s">
        <v>451</v>
      </c>
      <c r="J25" s="64">
        <f>'6pf'!Q177</f>
        <v>0</v>
      </c>
      <c r="K25" t="s">
        <v>413</v>
      </c>
      <c r="L25" t="s">
        <v>452</v>
      </c>
      <c r="M25" s="64">
        <f>'6pf'!Q178+'6pf'!Q179+'6pf'!Q180</f>
        <v>0</v>
      </c>
      <c r="N25" t="str">
        <f t="shared" si="1"/>
        <v>+</v>
      </c>
    </row>
    <row r="26" spans="2:14">
      <c r="B26" t="s">
        <v>451</v>
      </c>
      <c r="C26">
        <f>'6pf'!P177</f>
        <v>0</v>
      </c>
      <c r="D26" t="s">
        <v>413</v>
      </c>
      <c r="E26" t="s">
        <v>453</v>
      </c>
      <c r="F26">
        <f>'6pf'!P181+'6pf'!P182</f>
        <v>0</v>
      </c>
      <c r="G26" t="str">
        <f t="shared" si="0"/>
        <v>+</v>
      </c>
      <c r="I26" t="s">
        <v>451</v>
      </c>
      <c r="J26" s="64">
        <f>'6pf'!Q177</f>
        <v>0</v>
      </c>
      <c r="K26" t="s">
        <v>413</v>
      </c>
      <c r="L26" t="s">
        <v>453</v>
      </c>
      <c r="M26" s="64">
        <f>'6pf'!Q181+'6pf'!Q182</f>
        <v>0</v>
      </c>
      <c r="N26" t="str">
        <f t="shared" si="1"/>
        <v>+</v>
      </c>
    </row>
    <row r="27" spans="2:14">
      <c r="B27" t="s">
        <v>454</v>
      </c>
      <c r="C27">
        <f>'6pf'!P190</f>
        <v>0</v>
      </c>
      <c r="D27" t="s">
        <v>413</v>
      </c>
      <c r="E27" t="s">
        <v>455</v>
      </c>
      <c r="F27">
        <f>'6pf'!P191+'6pf'!P197+'6pf'!P202</f>
        <v>0</v>
      </c>
      <c r="G27" t="str">
        <f t="shared" si="0"/>
        <v>+</v>
      </c>
      <c r="I27" t="s">
        <v>454</v>
      </c>
      <c r="J27" s="64">
        <f>'6pf'!Q190</f>
        <v>0</v>
      </c>
      <c r="K27" t="s">
        <v>413</v>
      </c>
      <c r="L27" t="s">
        <v>455</v>
      </c>
      <c r="M27" s="64">
        <f>'6pf'!Q191+'6pf'!Q197+'6pf'!Q202</f>
        <v>0</v>
      </c>
      <c r="N27" t="str">
        <f t="shared" si="1"/>
        <v>+</v>
      </c>
    </row>
    <row r="28" spans="2:14">
      <c r="B28" t="s">
        <v>456</v>
      </c>
      <c r="C28">
        <f>'6pf'!P191</f>
        <v>0</v>
      </c>
      <c r="D28" t="s">
        <v>413</v>
      </c>
      <c r="E28" t="s">
        <v>457</v>
      </c>
      <c r="F28">
        <f>'6pf'!P192+'6pf'!P193+'6pf'!P194</f>
        <v>0</v>
      </c>
      <c r="G28" t="str">
        <f t="shared" si="0"/>
        <v>+</v>
      </c>
      <c r="I28" t="s">
        <v>456</v>
      </c>
      <c r="J28" s="64">
        <f>'6pf'!Q191</f>
        <v>0</v>
      </c>
      <c r="K28" t="s">
        <v>413</v>
      </c>
      <c r="L28" t="s">
        <v>457</v>
      </c>
      <c r="M28" s="64">
        <f>'6pf'!Q192+'6pf'!Q193+'6pf'!Q194</f>
        <v>0</v>
      </c>
      <c r="N28" t="str">
        <f t="shared" si="1"/>
        <v>+</v>
      </c>
    </row>
    <row r="29" spans="2:14">
      <c r="B29" t="s">
        <v>458</v>
      </c>
      <c r="C29">
        <f>'6pf'!P197</f>
        <v>0</v>
      </c>
      <c r="D29" t="s">
        <v>413</v>
      </c>
      <c r="E29" t="s">
        <v>459</v>
      </c>
      <c r="F29">
        <f>'6pf'!P198+'6pf'!P199+'6pf'!P200</f>
        <v>0</v>
      </c>
      <c r="G29" t="str">
        <f t="shared" si="0"/>
        <v>+</v>
      </c>
      <c r="I29" t="s">
        <v>458</v>
      </c>
      <c r="J29" s="64">
        <f>'6pf'!Q197</f>
        <v>0</v>
      </c>
      <c r="K29" t="s">
        <v>413</v>
      </c>
      <c r="L29" t="s">
        <v>459</v>
      </c>
      <c r="M29" s="64">
        <f>'6pf'!Q198+'6pf'!Q199+'6pf'!Q200</f>
        <v>0</v>
      </c>
      <c r="N29" t="str">
        <f t="shared" si="1"/>
        <v>+</v>
      </c>
    </row>
    <row r="30" spans="2:14">
      <c r="B30" t="s">
        <v>460</v>
      </c>
      <c r="C30">
        <f>'6pf'!P202</f>
        <v>0</v>
      </c>
      <c r="D30" t="s">
        <v>413</v>
      </c>
      <c r="E30" t="s">
        <v>461</v>
      </c>
      <c r="F30">
        <f>'6pf'!P203+'6pf'!P207+'6pf'!P208+'6pf'!P214+'6pf'!P216+'6pf'!P217</f>
        <v>0</v>
      </c>
      <c r="G30" t="str">
        <f t="shared" si="0"/>
        <v>+</v>
      </c>
      <c r="I30" t="s">
        <v>460</v>
      </c>
      <c r="J30" s="64">
        <f>'6pf'!Q202</f>
        <v>0</v>
      </c>
      <c r="K30" t="s">
        <v>413</v>
      </c>
      <c r="L30" t="s">
        <v>461</v>
      </c>
      <c r="M30" s="64">
        <f>'6pf'!Q203+'6pf'!Q207+'6pf'!Q208+'6pf'!Q214+'6pf'!Q216+'6pf'!Q217</f>
        <v>0</v>
      </c>
      <c r="N30" t="str">
        <f t="shared" si="1"/>
        <v>+</v>
      </c>
    </row>
    <row r="31" spans="2:14">
      <c r="B31" t="s">
        <v>462</v>
      </c>
      <c r="C31">
        <f>'6pf'!P203</f>
        <v>0</v>
      </c>
      <c r="D31" t="s">
        <v>413</v>
      </c>
      <c r="E31" t="s">
        <v>463</v>
      </c>
      <c r="F31">
        <f>'6pf'!P204+'6pf'!P205+'6pf'!P206</f>
        <v>0</v>
      </c>
      <c r="G31" t="str">
        <f t="shared" si="0"/>
        <v>+</v>
      </c>
      <c r="I31" t="s">
        <v>462</v>
      </c>
      <c r="J31" s="64">
        <f>'6pf'!Q203</f>
        <v>0</v>
      </c>
      <c r="K31" t="s">
        <v>413</v>
      </c>
      <c r="L31" t="s">
        <v>463</v>
      </c>
      <c r="M31" s="64">
        <f>'6pf'!Q204+'6pf'!Q205+'6pf'!Q206</f>
        <v>0</v>
      </c>
      <c r="N31" t="str">
        <f t="shared" si="1"/>
        <v>+</v>
      </c>
    </row>
    <row r="32" spans="2:14">
      <c r="B32" t="s">
        <v>464</v>
      </c>
      <c r="C32">
        <f>'6pf'!P208</f>
        <v>0</v>
      </c>
      <c r="D32" t="s">
        <v>413</v>
      </c>
      <c r="E32" t="s">
        <v>465</v>
      </c>
      <c r="F32">
        <f>'6pf'!P209+'6pf'!P210+'6pf'!P211</f>
        <v>0</v>
      </c>
      <c r="G32" t="str">
        <f t="shared" si="0"/>
        <v>+</v>
      </c>
      <c r="I32" t="s">
        <v>464</v>
      </c>
      <c r="J32" s="64">
        <f>'6pf'!Q208</f>
        <v>0</v>
      </c>
      <c r="K32" t="s">
        <v>413</v>
      </c>
      <c r="L32" t="s">
        <v>465</v>
      </c>
      <c r="M32" s="64">
        <f>'6pf'!Q209+'6pf'!Q210+'6pf'!Q211</f>
        <v>0</v>
      </c>
      <c r="N32" t="str">
        <f t="shared" si="1"/>
        <v>+</v>
      </c>
    </row>
    <row r="33" spans="2:14">
      <c r="B33" t="s">
        <v>466</v>
      </c>
      <c r="C33">
        <f>'6pf'!P220</f>
        <v>4</v>
      </c>
      <c r="D33" t="s">
        <v>413</v>
      </c>
      <c r="E33" t="s">
        <v>467</v>
      </c>
      <c r="F33">
        <f>'6pf'!P221+'6pf'!P254</f>
        <v>4</v>
      </c>
      <c r="G33" t="str">
        <f t="shared" si="0"/>
        <v>+</v>
      </c>
      <c r="I33" t="s">
        <v>466</v>
      </c>
      <c r="J33" s="64">
        <f>'6pf'!Q220</f>
        <v>23.5</v>
      </c>
      <c r="K33" t="s">
        <v>413</v>
      </c>
      <c r="L33" t="s">
        <v>467</v>
      </c>
      <c r="M33" s="64">
        <f>'6pf'!Q221+'6pf'!Q254</f>
        <v>23.5</v>
      </c>
      <c r="N33" t="str">
        <f t="shared" si="1"/>
        <v>+</v>
      </c>
    </row>
    <row r="34" spans="2:14">
      <c r="B34" t="s">
        <v>468</v>
      </c>
      <c r="C34">
        <f>'6pf'!P221</f>
        <v>1</v>
      </c>
      <c r="D34" t="s">
        <v>413</v>
      </c>
      <c r="E34" t="s">
        <v>469</v>
      </c>
      <c r="F34">
        <f>'6pf'!P222+'6pf'!P223+'6pf'!P224</f>
        <v>1</v>
      </c>
      <c r="G34" t="str">
        <f t="shared" si="0"/>
        <v>+</v>
      </c>
      <c r="I34" t="s">
        <v>468</v>
      </c>
      <c r="J34" s="64">
        <f>'6pf'!Q221</f>
        <v>5.7</v>
      </c>
      <c r="K34" t="s">
        <v>413</v>
      </c>
      <c r="L34" t="s">
        <v>469</v>
      </c>
      <c r="M34" s="64">
        <f>'6pf'!Q222+'6pf'!Q223+'6pf'!Q224</f>
        <v>5.7</v>
      </c>
      <c r="N34" t="str">
        <f t="shared" si="1"/>
        <v>+</v>
      </c>
    </row>
    <row r="35" spans="2:14">
      <c r="B35" t="s">
        <v>468</v>
      </c>
      <c r="C35">
        <f>'6pf'!P221</f>
        <v>1</v>
      </c>
      <c r="D35" t="s">
        <v>413</v>
      </c>
      <c r="E35" t="s">
        <v>470</v>
      </c>
      <c r="F35">
        <f>'6pf'!P225+'6pf'!P232</f>
        <v>1</v>
      </c>
      <c r="G35" t="str">
        <f t="shared" si="0"/>
        <v>+</v>
      </c>
      <c r="I35" t="s">
        <v>468</v>
      </c>
      <c r="J35" s="64">
        <f>'6pf'!Q221</f>
        <v>5.7</v>
      </c>
      <c r="K35" t="s">
        <v>413</v>
      </c>
      <c r="L35" t="s">
        <v>470</v>
      </c>
      <c r="M35" s="64">
        <f>'6pf'!Q225+'6pf'!Q232</f>
        <v>5.7</v>
      </c>
      <c r="N35" t="str">
        <f t="shared" si="1"/>
        <v>+</v>
      </c>
    </row>
    <row r="36" spans="2:14">
      <c r="B36" t="s">
        <v>471</v>
      </c>
      <c r="C36">
        <f>'6pf'!P225</f>
        <v>0</v>
      </c>
      <c r="D36" t="s">
        <v>413</v>
      </c>
      <c r="E36" t="s">
        <v>472</v>
      </c>
      <c r="F36">
        <f>'6pf'!P226+'6pf'!P228+'6pf'!P230</f>
        <v>0</v>
      </c>
      <c r="G36" t="str">
        <f t="shared" ref="G36:G67" si="2">IF(C36=F36,"+","-")</f>
        <v>+</v>
      </c>
      <c r="I36" t="s">
        <v>471</v>
      </c>
      <c r="J36" s="64">
        <f>'6pf'!Q225</f>
        <v>0</v>
      </c>
      <c r="K36" t="s">
        <v>413</v>
      </c>
      <c r="L36" t="s">
        <v>472</v>
      </c>
      <c r="M36" s="64">
        <f>'6pf'!Q226+'6pf'!Q228+'6pf'!Q230</f>
        <v>0</v>
      </c>
      <c r="N36" t="str">
        <f t="shared" ref="N36:N67" si="3">IF(J36=M36,"+","-")</f>
        <v>+</v>
      </c>
    </row>
    <row r="37" spans="2:14">
      <c r="B37" t="s">
        <v>473</v>
      </c>
      <c r="C37">
        <f>'6pf'!P232</f>
        <v>1</v>
      </c>
      <c r="D37" t="s">
        <v>413</v>
      </c>
      <c r="E37" t="s">
        <v>474</v>
      </c>
      <c r="F37">
        <f>'6pf'!P233+'6pf'!P235+'6pf'!P237</f>
        <v>1</v>
      </c>
      <c r="G37" t="str">
        <f t="shared" si="2"/>
        <v>+</v>
      </c>
      <c r="I37" t="s">
        <v>473</v>
      </c>
      <c r="J37" s="64">
        <f>'6pf'!Q232</f>
        <v>5.7</v>
      </c>
      <c r="K37" t="s">
        <v>413</v>
      </c>
      <c r="L37" t="s">
        <v>474</v>
      </c>
      <c r="M37" s="64">
        <f>'6pf'!Q233+'6pf'!Q235+'6pf'!Q237</f>
        <v>5.7</v>
      </c>
      <c r="N37" t="str">
        <f t="shared" si="3"/>
        <v>+</v>
      </c>
    </row>
    <row r="38" spans="2:14">
      <c r="B38" t="s">
        <v>475</v>
      </c>
      <c r="C38">
        <f>'6pf'!P247</f>
        <v>0</v>
      </c>
      <c r="D38" t="s">
        <v>413</v>
      </c>
      <c r="E38" t="s">
        <v>476</v>
      </c>
      <c r="F38">
        <f>'6pf'!P248+'6pf'!P249+'6pf'!P250</f>
        <v>0</v>
      </c>
      <c r="G38" t="str">
        <f t="shared" si="2"/>
        <v>+</v>
      </c>
      <c r="I38" t="s">
        <v>475</v>
      </c>
      <c r="J38" s="64">
        <f>'6pf'!Q247</f>
        <v>0</v>
      </c>
      <c r="K38" t="s">
        <v>413</v>
      </c>
      <c r="L38" t="s">
        <v>476</v>
      </c>
      <c r="M38" s="64">
        <f>'6pf'!Q248+'6pf'!Q249+'6pf'!Q250</f>
        <v>0</v>
      </c>
      <c r="N38" t="str">
        <f t="shared" si="3"/>
        <v>+</v>
      </c>
    </row>
    <row r="39" spans="2:14">
      <c r="B39" t="s">
        <v>477</v>
      </c>
      <c r="C39">
        <f>'6pf'!P254</f>
        <v>3</v>
      </c>
      <c r="D39" t="s">
        <v>413</v>
      </c>
      <c r="E39" t="s">
        <v>478</v>
      </c>
      <c r="F39">
        <f>'6pf'!P255+'6pf'!P256+'6pf'!P257</f>
        <v>3</v>
      </c>
      <c r="G39" t="str">
        <f t="shared" si="2"/>
        <v>+</v>
      </c>
      <c r="I39" t="s">
        <v>477</v>
      </c>
      <c r="J39" s="64">
        <f>'6pf'!Q254</f>
        <v>17.8</v>
      </c>
      <c r="K39" t="s">
        <v>413</v>
      </c>
      <c r="L39" t="s">
        <v>478</v>
      </c>
      <c r="M39" s="64">
        <f>'6pf'!Q255+'6pf'!Q256+'6pf'!Q257</f>
        <v>17.8</v>
      </c>
      <c r="N39" t="str">
        <f t="shared" si="3"/>
        <v>+</v>
      </c>
    </row>
    <row r="40" spans="2:14">
      <c r="B40" t="s">
        <v>479</v>
      </c>
      <c r="C40">
        <f>'6pf'!P262</f>
        <v>15</v>
      </c>
      <c r="D40" t="s">
        <v>413</v>
      </c>
      <c r="E40" t="s">
        <v>480</v>
      </c>
      <c r="F40">
        <f>'6pf'!P263+'6pf'!P264+'6pf'!P270</f>
        <v>15</v>
      </c>
      <c r="G40" t="str">
        <f t="shared" si="2"/>
        <v>+</v>
      </c>
      <c r="I40" t="s">
        <v>479</v>
      </c>
      <c r="J40" s="64">
        <f>'6pf'!Q262</f>
        <v>175.8</v>
      </c>
      <c r="K40" t="s">
        <v>413</v>
      </c>
      <c r="L40" t="s">
        <v>480</v>
      </c>
      <c r="M40" s="64">
        <f>'6pf'!Q263+'6pf'!Q264+'6pf'!Q270</f>
        <v>175.8</v>
      </c>
      <c r="N40" t="str">
        <f t="shared" si="3"/>
        <v>+</v>
      </c>
    </row>
    <row r="41" spans="2:14">
      <c r="B41" t="s">
        <v>481</v>
      </c>
      <c r="C41">
        <f>'6pf'!P264</f>
        <v>0</v>
      </c>
      <c r="D41" t="s">
        <v>413</v>
      </c>
      <c r="E41" t="s">
        <v>482</v>
      </c>
      <c r="F41">
        <f>'6pf'!P265+'6pf'!P266+'6pf'!P267</f>
        <v>0</v>
      </c>
      <c r="G41" t="str">
        <f t="shared" si="2"/>
        <v>+</v>
      </c>
      <c r="I41" t="s">
        <v>481</v>
      </c>
      <c r="J41" s="64">
        <f>'6pf'!Q264</f>
        <v>0</v>
      </c>
      <c r="K41" t="s">
        <v>413</v>
      </c>
      <c r="L41" t="s">
        <v>482</v>
      </c>
      <c r="M41" s="64">
        <f>'6pf'!Q265+'6pf'!Q266+'6pf'!Q267</f>
        <v>0</v>
      </c>
      <c r="N41" t="str">
        <f t="shared" si="3"/>
        <v>+</v>
      </c>
    </row>
    <row r="42" spans="2:14">
      <c r="B42" t="s">
        <v>481</v>
      </c>
      <c r="C42">
        <f>'6pf'!P264</f>
        <v>0</v>
      </c>
      <c r="D42" t="s">
        <v>413</v>
      </c>
      <c r="E42" t="s">
        <v>483</v>
      </c>
      <c r="F42">
        <f>'6pf'!P268+'6pf'!P269</f>
        <v>0</v>
      </c>
      <c r="G42" t="str">
        <f t="shared" si="2"/>
        <v>+</v>
      </c>
      <c r="I42" t="s">
        <v>481</v>
      </c>
      <c r="J42" s="64">
        <f>'6pf'!Q264</f>
        <v>0</v>
      </c>
      <c r="K42" t="s">
        <v>413</v>
      </c>
      <c r="L42" t="s">
        <v>483</v>
      </c>
      <c r="M42" s="64">
        <f>'6pf'!Q268+'6pf'!Q269</f>
        <v>0</v>
      </c>
      <c r="N42" t="str">
        <f t="shared" si="3"/>
        <v>+</v>
      </c>
    </row>
    <row r="43" spans="2:14">
      <c r="B43" t="s">
        <v>484</v>
      </c>
      <c r="C43">
        <f>'6pf'!P272</f>
        <v>0</v>
      </c>
      <c r="D43" t="s">
        <v>413</v>
      </c>
      <c r="E43" t="s">
        <v>485</v>
      </c>
      <c r="F43">
        <f>'6pf'!P273+'6pf'!P274+'6pf'!P279</f>
        <v>0</v>
      </c>
      <c r="G43" t="str">
        <f t="shared" si="2"/>
        <v>+</v>
      </c>
      <c r="I43" t="s">
        <v>484</v>
      </c>
      <c r="J43" s="64">
        <f>'6pf'!Q272</f>
        <v>0</v>
      </c>
      <c r="K43" t="s">
        <v>413</v>
      </c>
      <c r="L43" t="s">
        <v>485</v>
      </c>
      <c r="M43" s="64">
        <f>'6pf'!Q273+'6pf'!Q274+'6pf'!Q279</f>
        <v>0</v>
      </c>
      <c r="N43" t="str">
        <f t="shared" si="3"/>
        <v>+</v>
      </c>
    </row>
    <row r="44" spans="2:14">
      <c r="B44" t="s">
        <v>486</v>
      </c>
      <c r="C44">
        <f>'6pf'!P274</f>
        <v>0</v>
      </c>
      <c r="D44" t="s">
        <v>413</v>
      </c>
      <c r="E44" t="s">
        <v>487</v>
      </c>
      <c r="F44">
        <f>SUM('6pf'!P275:P276)</f>
        <v>0</v>
      </c>
      <c r="G44" t="str">
        <f t="shared" si="2"/>
        <v>+</v>
      </c>
      <c r="I44" t="s">
        <v>486</v>
      </c>
      <c r="J44" s="64">
        <f>'6pf'!Q274</f>
        <v>0</v>
      </c>
      <c r="K44" t="s">
        <v>413</v>
      </c>
      <c r="L44" t="s">
        <v>487</v>
      </c>
      <c r="M44" s="64">
        <f>SUM('6pf'!Q275:Q276)</f>
        <v>0</v>
      </c>
      <c r="N44" t="str">
        <f t="shared" si="3"/>
        <v>+</v>
      </c>
    </row>
    <row r="45" spans="2:14">
      <c r="B45" t="s">
        <v>486</v>
      </c>
      <c r="C45">
        <f>'6pf'!P274</f>
        <v>0</v>
      </c>
      <c r="D45" t="s">
        <v>413</v>
      </c>
      <c r="E45" t="s">
        <v>488</v>
      </c>
      <c r="F45">
        <f>SUM('6pf'!P277:P278)</f>
        <v>0</v>
      </c>
      <c r="G45" t="str">
        <f t="shared" si="2"/>
        <v>+</v>
      </c>
      <c r="I45" t="s">
        <v>486</v>
      </c>
      <c r="J45" s="64">
        <f>'6pf'!Q274</f>
        <v>0</v>
      </c>
      <c r="K45" t="s">
        <v>413</v>
      </c>
      <c r="L45" t="s">
        <v>488</v>
      </c>
      <c r="M45" s="64">
        <f>SUM('6pf'!Q277:Q278)</f>
        <v>0</v>
      </c>
      <c r="N45" t="str">
        <f t="shared" si="3"/>
        <v>+</v>
      </c>
    </row>
    <row r="46" spans="2:14">
      <c r="B46" t="s">
        <v>489</v>
      </c>
      <c r="C46">
        <f>'6pf'!P285</f>
        <v>0</v>
      </c>
      <c r="D46" t="s">
        <v>413</v>
      </c>
      <c r="E46" t="s">
        <v>490</v>
      </c>
      <c r="F46">
        <f>'6pf'!P286+'6pf'!P287+'6pf'!P292</f>
        <v>0</v>
      </c>
      <c r="G46" t="str">
        <f t="shared" si="2"/>
        <v>+</v>
      </c>
      <c r="I46" t="s">
        <v>489</v>
      </c>
      <c r="J46" s="64">
        <f>'6pf'!Q285</f>
        <v>0</v>
      </c>
      <c r="K46" t="s">
        <v>413</v>
      </c>
      <c r="L46" t="s">
        <v>490</v>
      </c>
      <c r="M46" s="64">
        <f>'6pf'!Q286+'6pf'!Q287+'6pf'!Q292</f>
        <v>0</v>
      </c>
      <c r="N46" t="str">
        <f t="shared" si="3"/>
        <v>+</v>
      </c>
    </row>
    <row r="47" spans="2:14">
      <c r="B47" t="s">
        <v>491</v>
      </c>
      <c r="C47">
        <f>'6pf'!P287</f>
        <v>0</v>
      </c>
      <c r="D47" t="s">
        <v>413</v>
      </c>
      <c r="E47" t="s">
        <v>492</v>
      </c>
      <c r="F47">
        <f>'6pf'!P288+'6pf'!P289</f>
        <v>0</v>
      </c>
      <c r="G47" t="str">
        <f t="shared" si="2"/>
        <v>+</v>
      </c>
      <c r="I47" t="s">
        <v>491</v>
      </c>
      <c r="J47" s="64">
        <f>'6pf'!Q287</f>
        <v>0</v>
      </c>
      <c r="K47" t="s">
        <v>413</v>
      </c>
      <c r="L47" t="s">
        <v>492</v>
      </c>
      <c r="M47" s="64">
        <f>'6pf'!Q288+'6pf'!Q289</f>
        <v>0</v>
      </c>
      <c r="N47" t="str">
        <f t="shared" si="3"/>
        <v>+</v>
      </c>
    </row>
    <row r="48" spans="2:14">
      <c r="B48" t="s">
        <v>491</v>
      </c>
      <c r="C48">
        <f>'6pf'!P287</f>
        <v>0</v>
      </c>
      <c r="D48" t="s">
        <v>413</v>
      </c>
      <c r="E48" t="s">
        <v>493</v>
      </c>
      <c r="F48">
        <f>'6pf'!P290+'6pf'!P291</f>
        <v>0</v>
      </c>
      <c r="G48" t="str">
        <f t="shared" si="2"/>
        <v>+</v>
      </c>
      <c r="I48" t="s">
        <v>491</v>
      </c>
      <c r="J48" s="64">
        <f>'6pf'!Q287</f>
        <v>0</v>
      </c>
      <c r="K48" t="s">
        <v>413</v>
      </c>
      <c r="L48" t="s">
        <v>493</v>
      </c>
      <c r="M48" s="64">
        <f>'6pf'!Q290+'6pf'!Q291</f>
        <v>0</v>
      </c>
      <c r="N48" t="str">
        <f t="shared" si="3"/>
        <v>+</v>
      </c>
    </row>
    <row r="49" spans="2:14">
      <c r="B49" t="s">
        <v>494</v>
      </c>
      <c r="C49">
        <f>'6pf'!P294</f>
        <v>0</v>
      </c>
      <c r="D49" t="s">
        <v>413</v>
      </c>
      <c r="E49" t="s">
        <v>495</v>
      </c>
      <c r="F49">
        <f>'6pf'!P295+'6pf'!P296+'6pf'!P301</f>
        <v>0</v>
      </c>
      <c r="G49" t="str">
        <f t="shared" si="2"/>
        <v>+</v>
      </c>
      <c r="I49" t="s">
        <v>494</v>
      </c>
      <c r="J49" s="64">
        <f>'6pf'!Q294</f>
        <v>0</v>
      </c>
      <c r="K49" t="s">
        <v>413</v>
      </c>
      <c r="L49" t="s">
        <v>495</v>
      </c>
      <c r="M49" s="64">
        <f>'6pf'!Q295+'6pf'!Q296+'6pf'!Q301</f>
        <v>0</v>
      </c>
      <c r="N49" t="str">
        <f t="shared" si="3"/>
        <v>+</v>
      </c>
    </row>
    <row r="50" spans="2:14">
      <c r="B50" t="s">
        <v>496</v>
      </c>
      <c r="C50">
        <f>'6pf'!P296</f>
        <v>0</v>
      </c>
      <c r="D50" t="s">
        <v>413</v>
      </c>
      <c r="E50" t="s">
        <v>497</v>
      </c>
      <c r="F50">
        <f>'6pf'!P297+'6pf'!P298</f>
        <v>0</v>
      </c>
      <c r="G50" t="str">
        <f t="shared" si="2"/>
        <v>+</v>
      </c>
      <c r="I50" t="s">
        <v>496</v>
      </c>
      <c r="J50" s="64">
        <f>'6pf'!Q296</f>
        <v>0</v>
      </c>
      <c r="K50" t="s">
        <v>413</v>
      </c>
      <c r="L50" t="s">
        <v>497</v>
      </c>
      <c r="M50" s="64">
        <f>'6pf'!Q297+'6pf'!Q298</f>
        <v>0</v>
      </c>
      <c r="N50" t="str">
        <f t="shared" si="3"/>
        <v>+</v>
      </c>
    </row>
    <row r="51" spans="2:14">
      <c r="B51" t="s">
        <v>496</v>
      </c>
      <c r="C51">
        <f>'6pf'!P296</f>
        <v>0</v>
      </c>
      <c r="D51" t="s">
        <v>413</v>
      </c>
      <c r="E51" t="s">
        <v>498</v>
      </c>
      <c r="F51">
        <f>'6pf'!P299+'6pf'!P300</f>
        <v>0</v>
      </c>
      <c r="G51" t="str">
        <f t="shared" si="2"/>
        <v>+</v>
      </c>
      <c r="I51" t="s">
        <v>496</v>
      </c>
      <c r="J51" s="64">
        <f>'6pf'!Q296</f>
        <v>0</v>
      </c>
      <c r="K51" t="s">
        <v>413</v>
      </c>
      <c r="L51" t="s">
        <v>498</v>
      </c>
      <c r="M51" s="64">
        <f>'6pf'!Q299+'6pf'!Q300</f>
        <v>0</v>
      </c>
      <c r="N51" t="str">
        <f t="shared" si="3"/>
        <v>+</v>
      </c>
    </row>
    <row r="52" spans="2:14">
      <c r="B52" t="s">
        <v>499</v>
      </c>
      <c r="C52">
        <f>'6pf'!P303</f>
        <v>0</v>
      </c>
      <c r="D52" t="s">
        <v>413</v>
      </c>
      <c r="E52" t="s">
        <v>500</v>
      </c>
      <c r="F52">
        <f>'6pf'!P304+'6pf'!P305+'6pf'!P310</f>
        <v>0</v>
      </c>
      <c r="G52" t="str">
        <f t="shared" si="2"/>
        <v>+</v>
      </c>
      <c r="I52" t="s">
        <v>499</v>
      </c>
      <c r="J52" s="64">
        <f>'6pf'!Q303</f>
        <v>0</v>
      </c>
      <c r="K52" t="s">
        <v>413</v>
      </c>
      <c r="L52" t="s">
        <v>500</v>
      </c>
      <c r="M52" s="64">
        <f>'6pf'!Q304+'6pf'!Q305+'6pf'!Q310</f>
        <v>0</v>
      </c>
      <c r="N52" t="str">
        <f t="shared" si="3"/>
        <v>+</v>
      </c>
    </row>
    <row r="53" spans="2:14">
      <c r="B53" t="s">
        <v>501</v>
      </c>
      <c r="C53">
        <f>'6pf'!P305</f>
        <v>0</v>
      </c>
      <c r="D53" t="s">
        <v>413</v>
      </c>
      <c r="E53" t="s">
        <v>502</v>
      </c>
      <c r="F53">
        <f>'6pf'!P306+'6pf'!P307</f>
        <v>0</v>
      </c>
      <c r="G53" t="str">
        <f t="shared" si="2"/>
        <v>+</v>
      </c>
      <c r="I53" t="s">
        <v>501</v>
      </c>
      <c r="J53" s="64">
        <f>'6pf'!Q305</f>
        <v>0</v>
      </c>
      <c r="K53" t="s">
        <v>413</v>
      </c>
      <c r="L53" t="s">
        <v>502</v>
      </c>
      <c r="M53" s="64">
        <f>'6pf'!Q306+'6pf'!Q307</f>
        <v>0</v>
      </c>
      <c r="N53" t="str">
        <f t="shared" si="3"/>
        <v>+</v>
      </c>
    </row>
    <row r="54" spans="2:14">
      <c r="B54" t="s">
        <v>501</v>
      </c>
      <c r="C54">
        <f>'6pf'!P305</f>
        <v>0</v>
      </c>
      <c r="D54" t="s">
        <v>413</v>
      </c>
      <c r="E54" t="s">
        <v>503</v>
      </c>
      <c r="F54">
        <f>'6pf'!P308+'6pf'!P309</f>
        <v>0</v>
      </c>
      <c r="G54" t="str">
        <f t="shared" si="2"/>
        <v>+</v>
      </c>
      <c r="I54" t="s">
        <v>501</v>
      </c>
      <c r="J54" s="64">
        <f>'6pf'!Q305</f>
        <v>0</v>
      </c>
      <c r="K54" t="s">
        <v>413</v>
      </c>
      <c r="L54" t="s">
        <v>503</v>
      </c>
      <c r="M54" s="64">
        <f>'6pf'!Q308+'6pf'!Q309</f>
        <v>0</v>
      </c>
      <c r="N54" t="str">
        <f t="shared" si="3"/>
        <v>+</v>
      </c>
    </row>
    <row r="55" spans="2:14">
      <c r="B55" t="s">
        <v>504</v>
      </c>
      <c r="C55">
        <f>'6pf'!P313</f>
        <v>0</v>
      </c>
      <c r="D55" t="s">
        <v>413</v>
      </c>
      <c r="E55" t="s">
        <v>505</v>
      </c>
      <c r="F55">
        <f>'6pf'!P314+'6pf'!P315+'6pf'!P320</f>
        <v>0</v>
      </c>
      <c r="G55" t="str">
        <f t="shared" si="2"/>
        <v>+</v>
      </c>
      <c r="I55" t="s">
        <v>504</v>
      </c>
      <c r="J55" s="64">
        <f>'6pf'!Q313</f>
        <v>0</v>
      </c>
      <c r="K55" t="s">
        <v>413</v>
      </c>
      <c r="L55" t="s">
        <v>505</v>
      </c>
      <c r="M55" s="64">
        <f>'6pf'!Q314+'6pf'!Q315+'6pf'!Q320</f>
        <v>0</v>
      </c>
      <c r="N55" t="str">
        <f t="shared" si="3"/>
        <v>+</v>
      </c>
    </row>
    <row r="56" spans="2:14">
      <c r="B56" t="s">
        <v>506</v>
      </c>
      <c r="C56">
        <f>'6pf'!P315</f>
        <v>0</v>
      </c>
      <c r="D56" t="s">
        <v>413</v>
      </c>
      <c r="E56" t="s">
        <v>507</v>
      </c>
      <c r="F56">
        <f>'6pf'!P316+'6pf'!P317</f>
        <v>0</v>
      </c>
      <c r="G56" t="str">
        <f t="shared" si="2"/>
        <v>+</v>
      </c>
      <c r="I56" t="s">
        <v>506</v>
      </c>
      <c r="J56" s="64">
        <f>'6pf'!Q315</f>
        <v>0</v>
      </c>
      <c r="K56" t="s">
        <v>413</v>
      </c>
      <c r="L56" t="s">
        <v>507</v>
      </c>
      <c r="M56" s="64">
        <f>'6pf'!Q316+'6pf'!Q317</f>
        <v>0</v>
      </c>
      <c r="N56" t="str">
        <f t="shared" si="3"/>
        <v>+</v>
      </c>
    </row>
    <row r="57" spans="2:14">
      <c r="B57" t="s">
        <v>506</v>
      </c>
      <c r="C57">
        <f>'6pf'!P315</f>
        <v>0</v>
      </c>
      <c r="D57" t="s">
        <v>413</v>
      </c>
      <c r="E57" t="s">
        <v>508</v>
      </c>
      <c r="F57">
        <f>'6pf'!P318+'6pf'!P319</f>
        <v>0</v>
      </c>
      <c r="G57" t="str">
        <f t="shared" si="2"/>
        <v>+</v>
      </c>
      <c r="I57" t="s">
        <v>506</v>
      </c>
      <c r="J57" s="64">
        <f>'6pf'!Q315</f>
        <v>0</v>
      </c>
      <c r="K57" t="s">
        <v>413</v>
      </c>
      <c r="L57" t="s">
        <v>508</v>
      </c>
      <c r="M57" s="64">
        <f>'6pf'!Q318+'6pf'!Q319</f>
        <v>0</v>
      </c>
      <c r="N57" t="str">
        <f t="shared" si="3"/>
        <v>+</v>
      </c>
    </row>
    <row r="58" spans="2:14">
      <c r="B58" t="s">
        <v>509</v>
      </c>
      <c r="C58">
        <f>'6pf'!P322</f>
        <v>0</v>
      </c>
      <c r="D58" t="s">
        <v>413</v>
      </c>
      <c r="E58" t="s">
        <v>510</v>
      </c>
      <c r="F58">
        <f>'6pf'!P323+'6pf'!P324+'6pf'!P330</f>
        <v>0</v>
      </c>
      <c r="G58" t="str">
        <f t="shared" si="2"/>
        <v>+</v>
      </c>
      <c r="I58" t="s">
        <v>509</v>
      </c>
      <c r="J58" s="64">
        <f>'6pf'!Q322</f>
        <v>0</v>
      </c>
      <c r="K58" t="s">
        <v>413</v>
      </c>
      <c r="L58" t="s">
        <v>510</v>
      </c>
      <c r="M58" s="64">
        <f>'6pf'!Q323+'6pf'!Q324+'6pf'!Q330</f>
        <v>0</v>
      </c>
      <c r="N58" t="str">
        <f t="shared" si="3"/>
        <v>+</v>
      </c>
    </row>
    <row r="59" spans="2:14">
      <c r="B59" t="s">
        <v>511</v>
      </c>
      <c r="C59">
        <f>'6pf'!P324</f>
        <v>0</v>
      </c>
      <c r="D59" t="s">
        <v>413</v>
      </c>
      <c r="E59" t="s">
        <v>512</v>
      </c>
      <c r="F59">
        <f>SUM('6pf'!P325:P327)</f>
        <v>0</v>
      </c>
      <c r="G59" t="str">
        <f t="shared" si="2"/>
        <v>+</v>
      </c>
      <c r="I59" t="s">
        <v>511</v>
      </c>
      <c r="J59" s="64">
        <f>'6pf'!Q324</f>
        <v>0</v>
      </c>
      <c r="K59" t="s">
        <v>413</v>
      </c>
      <c r="L59" t="s">
        <v>512</v>
      </c>
      <c r="M59" s="64">
        <f>SUM('6pf'!Q325:Q327)</f>
        <v>0</v>
      </c>
      <c r="N59" t="str">
        <f t="shared" si="3"/>
        <v>+</v>
      </c>
    </row>
    <row r="60" spans="2:14">
      <c r="B60" t="s">
        <v>511</v>
      </c>
      <c r="C60">
        <f>'6pf'!P324</f>
        <v>0</v>
      </c>
      <c r="D60" t="s">
        <v>413</v>
      </c>
      <c r="E60" t="s">
        <v>513</v>
      </c>
      <c r="F60">
        <f>'6pf'!P328+'6pf'!P329</f>
        <v>0</v>
      </c>
      <c r="G60" t="str">
        <f t="shared" si="2"/>
        <v>+</v>
      </c>
      <c r="I60" t="s">
        <v>511</v>
      </c>
      <c r="J60" s="64">
        <f>'6pf'!Q324</f>
        <v>0</v>
      </c>
      <c r="K60" t="s">
        <v>413</v>
      </c>
      <c r="L60" t="s">
        <v>513</v>
      </c>
      <c r="M60" s="64">
        <f>'6pf'!Q328+'6pf'!Q329</f>
        <v>0</v>
      </c>
      <c r="N60" t="str">
        <f t="shared" si="3"/>
        <v>+</v>
      </c>
    </row>
    <row r="61" spans="2:14">
      <c r="B61" t="s">
        <v>514</v>
      </c>
      <c r="C61">
        <f>'6pf'!P332</f>
        <v>12</v>
      </c>
      <c r="D61" t="s">
        <v>413</v>
      </c>
      <c r="E61" t="s">
        <v>515</v>
      </c>
      <c r="F61">
        <f>'6pf'!P333+'6pf'!P334+'6pf'!P339</f>
        <v>12</v>
      </c>
      <c r="G61" t="str">
        <f t="shared" si="2"/>
        <v>+</v>
      </c>
      <c r="I61" t="s">
        <v>514</v>
      </c>
      <c r="J61" s="64">
        <f>'6pf'!Q332</f>
        <v>145.30000000000001</v>
      </c>
      <c r="K61" t="s">
        <v>413</v>
      </c>
      <c r="L61" t="s">
        <v>515</v>
      </c>
      <c r="M61" s="64">
        <f>'6pf'!Q333+'6pf'!Q334+'6pf'!Q339</f>
        <v>145.30000000000001</v>
      </c>
      <c r="N61" t="str">
        <f t="shared" si="3"/>
        <v>+</v>
      </c>
    </row>
    <row r="62" spans="2:14">
      <c r="B62" t="s">
        <v>516</v>
      </c>
      <c r="C62">
        <f>'6pf'!P334</f>
        <v>0</v>
      </c>
      <c r="D62" t="s">
        <v>413</v>
      </c>
      <c r="E62" t="s">
        <v>517</v>
      </c>
      <c r="F62">
        <f>'6pf'!P335+'6pf'!P336</f>
        <v>0</v>
      </c>
      <c r="G62" t="str">
        <f t="shared" si="2"/>
        <v>+</v>
      </c>
      <c r="I62" t="s">
        <v>516</v>
      </c>
      <c r="J62" s="64">
        <f>'6pf'!Q334</f>
        <v>0</v>
      </c>
      <c r="K62" t="s">
        <v>413</v>
      </c>
      <c r="L62" t="s">
        <v>517</v>
      </c>
      <c r="M62" s="64">
        <f>'6pf'!Q335+'6pf'!Q336</f>
        <v>0</v>
      </c>
      <c r="N62" t="str">
        <f t="shared" si="3"/>
        <v>+</v>
      </c>
    </row>
    <row r="63" spans="2:14">
      <c r="B63" t="s">
        <v>516</v>
      </c>
      <c r="C63">
        <f>'6pf'!P334</f>
        <v>0</v>
      </c>
      <c r="D63" t="s">
        <v>413</v>
      </c>
      <c r="E63" t="s">
        <v>518</v>
      </c>
      <c r="F63">
        <f>'6pf'!P337+'6pf'!P338</f>
        <v>0</v>
      </c>
      <c r="G63" t="str">
        <f t="shared" si="2"/>
        <v>+</v>
      </c>
      <c r="I63" t="s">
        <v>516</v>
      </c>
      <c r="J63" s="64">
        <f>'6pf'!Q334</f>
        <v>0</v>
      </c>
      <c r="K63" t="s">
        <v>413</v>
      </c>
      <c r="L63" t="s">
        <v>518</v>
      </c>
      <c r="M63" s="64">
        <f>'6pf'!Q337+'6pf'!Q338</f>
        <v>0</v>
      </c>
      <c r="N63" t="str">
        <f t="shared" si="3"/>
        <v>+</v>
      </c>
    </row>
    <row r="64" spans="2:14">
      <c r="B64" t="s">
        <v>519</v>
      </c>
      <c r="C64">
        <f>'6pf'!P341</f>
        <v>2</v>
      </c>
      <c r="D64" t="s">
        <v>413</v>
      </c>
      <c r="E64" t="s">
        <v>520</v>
      </c>
      <c r="F64">
        <f>SUM('6pf'!P342:P344)</f>
        <v>2</v>
      </c>
      <c r="G64" t="str">
        <f t="shared" si="2"/>
        <v>+</v>
      </c>
      <c r="I64" t="s">
        <v>519</v>
      </c>
      <c r="J64" s="64">
        <f>'6pf'!Q341</f>
        <v>282.5</v>
      </c>
      <c r="K64" t="s">
        <v>413</v>
      </c>
      <c r="L64" t="s">
        <v>520</v>
      </c>
      <c r="M64" s="64">
        <f>SUM('6pf'!Q342:Q344)</f>
        <v>282.5</v>
      </c>
      <c r="N64" t="str">
        <f t="shared" si="3"/>
        <v>+</v>
      </c>
    </row>
    <row r="65" spans="2:14">
      <c r="B65" t="s">
        <v>521</v>
      </c>
      <c r="C65">
        <f>'6pf'!P348</f>
        <v>0</v>
      </c>
      <c r="D65" t="s">
        <v>413</v>
      </c>
      <c r="E65" t="s">
        <v>522</v>
      </c>
      <c r="F65">
        <f>'6pf'!P349+'6pf'!P350+'6pf'!P356</f>
        <v>0</v>
      </c>
      <c r="G65" t="str">
        <f t="shared" si="2"/>
        <v>+</v>
      </c>
      <c r="I65" t="s">
        <v>521</v>
      </c>
      <c r="J65" s="64">
        <f>'6pf'!Q348</f>
        <v>0</v>
      </c>
      <c r="K65" t="s">
        <v>413</v>
      </c>
      <c r="L65" t="s">
        <v>522</v>
      </c>
      <c r="M65" s="64">
        <f>'6pf'!Q349+'6pf'!Q350+'6pf'!Q356</f>
        <v>0</v>
      </c>
      <c r="N65" t="str">
        <f t="shared" si="3"/>
        <v>+</v>
      </c>
    </row>
    <row r="66" spans="2:14">
      <c r="B66" t="s">
        <v>523</v>
      </c>
      <c r="C66">
        <f>'6pf'!P350</f>
        <v>0</v>
      </c>
      <c r="D66" t="s">
        <v>413</v>
      </c>
      <c r="E66" t="s">
        <v>524</v>
      </c>
      <c r="F66">
        <f>'6pf'!P351+'6pf'!P352</f>
        <v>0</v>
      </c>
      <c r="G66" t="str">
        <f t="shared" si="2"/>
        <v>+</v>
      </c>
      <c r="I66" t="s">
        <v>523</v>
      </c>
      <c r="J66" s="64">
        <f>'6pf'!Q350</f>
        <v>0</v>
      </c>
      <c r="K66" t="s">
        <v>413</v>
      </c>
      <c r="L66" t="s">
        <v>524</v>
      </c>
      <c r="M66" s="64">
        <f>'6pf'!Q351+'6pf'!Q352</f>
        <v>0</v>
      </c>
      <c r="N66" t="str">
        <f t="shared" si="3"/>
        <v>+</v>
      </c>
    </row>
    <row r="67" spans="2:14">
      <c r="B67" t="s">
        <v>523</v>
      </c>
      <c r="C67">
        <f>'6pf'!P350</f>
        <v>0</v>
      </c>
      <c r="D67" t="s">
        <v>413</v>
      </c>
      <c r="E67" t="s">
        <v>525</v>
      </c>
      <c r="F67">
        <f>'6pf'!P354+'6pf'!P355</f>
        <v>0</v>
      </c>
      <c r="G67" t="str">
        <f t="shared" si="2"/>
        <v>+</v>
      </c>
      <c r="I67" t="s">
        <v>523</v>
      </c>
      <c r="J67" s="64">
        <f>'6pf'!Q350</f>
        <v>0</v>
      </c>
      <c r="K67" t="s">
        <v>413</v>
      </c>
      <c r="L67" t="s">
        <v>525</v>
      </c>
      <c r="M67" s="64">
        <f>'6pf'!Q354+'6pf'!Q355</f>
        <v>0</v>
      </c>
      <c r="N67" t="str">
        <f t="shared" si="3"/>
        <v>+</v>
      </c>
    </row>
    <row r="68" spans="2:14">
      <c r="B68" t="s">
        <v>526</v>
      </c>
      <c r="C68">
        <f>'6pf'!P358</f>
        <v>96</v>
      </c>
      <c r="D68" t="s">
        <v>413</v>
      </c>
      <c r="E68" t="s">
        <v>527</v>
      </c>
      <c r="F68">
        <f>'6pf'!P359+'6pf'!P370+'6pf'!P372</f>
        <v>96</v>
      </c>
      <c r="G68" t="str">
        <f t="shared" ref="G68:G80" si="4">IF(C68=F68,"+","-")</f>
        <v>+</v>
      </c>
      <c r="I68" t="s">
        <v>526</v>
      </c>
      <c r="J68" s="64">
        <f>'6pf'!Q358</f>
        <v>810.3</v>
      </c>
      <c r="K68" t="s">
        <v>413</v>
      </c>
      <c r="L68" t="s">
        <v>527</v>
      </c>
      <c r="M68" s="64">
        <f>'6pf'!Q359+'6pf'!Q370+'6pf'!Q372</f>
        <v>810.30000000000007</v>
      </c>
      <c r="N68" t="str">
        <f t="shared" ref="N68:N80" si="5">IF(J68=M68,"+","-")</f>
        <v>+</v>
      </c>
    </row>
    <row r="69" spans="2:14">
      <c r="B69" t="s">
        <v>528</v>
      </c>
      <c r="C69">
        <f>'6pf'!P359</f>
        <v>87</v>
      </c>
      <c r="D69" t="s">
        <v>413</v>
      </c>
      <c r="E69" t="s">
        <v>529</v>
      </c>
      <c r="F69">
        <f>'6pf'!P361+'6pf'!P364+'6pf'!P367</f>
        <v>87</v>
      </c>
      <c r="G69" t="str">
        <f t="shared" si="4"/>
        <v>+</v>
      </c>
      <c r="I69" t="s">
        <v>528</v>
      </c>
      <c r="J69" s="64">
        <f>'6pf'!Q359</f>
        <v>773.2</v>
      </c>
      <c r="K69" t="s">
        <v>413</v>
      </c>
      <c r="L69" t="s">
        <v>529</v>
      </c>
      <c r="M69" s="64">
        <f>'6pf'!Q361+'6pf'!Q364+'6pf'!Q367</f>
        <v>773.2</v>
      </c>
      <c r="N69" t="str">
        <f t="shared" si="5"/>
        <v>+</v>
      </c>
    </row>
    <row r="70" spans="2:14">
      <c r="B70" t="s">
        <v>530</v>
      </c>
      <c r="C70">
        <f>'6pf'!P360</f>
        <v>91</v>
      </c>
      <c r="D70" t="s">
        <v>413</v>
      </c>
      <c r="E70" t="s">
        <v>531</v>
      </c>
      <c r="F70">
        <f>'6pf'!P362+'6pf'!P365+'6pf'!P368</f>
        <v>91</v>
      </c>
      <c r="G70" t="str">
        <f t="shared" si="4"/>
        <v>+</v>
      </c>
      <c r="I70" t="s">
        <v>530</v>
      </c>
      <c r="J70" s="64">
        <f>'6pf'!Q360</f>
        <v>800.5</v>
      </c>
      <c r="K70" t="s">
        <v>413</v>
      </c>
      <c r="L70" t="s">
        <v>531</v>
      </c>
      <c r="M70" s="64">
        <f>'6pf'!Q362+'6pf'!Q365+'6pf'!Q368</f>
        <v>800.5</v>
      </c>
      <c r="N70" t="str">
        <f t="shared" si="5"/>
        <v>+</v>
      </c>
    </row>
    <row r="71" spans="2:14">
      <c r="B71" t="s">
        <v>532</v>
      </c>
      <c r="C71">
        <f>'6pf'!P372</f>
        <v>9</v>
      </c>
      <c r="D71" t="s">
        <v>413</v>
      </c>
      <c r="E71" t="s">
        <v>533</v>
      </c>
      <c r="F71">
        <f>SUM('6pf'!P373:P375)</f>
        <v>9</v>
      </c>
      <c r="G71" t="str">
        <f t="shared" si="4"/>
        <v>+</v>
      </c>
      <c r="I71" t="s">
        <v>532</v>
      </c>
      <c r="J71" s="64">
        <f>'6pf'!Q372</f>
        <v>37.1</v>
      </c>
      <c r="K71" t="s">
        <v>413</v>
      </c>
      <c r="L71" t="s">
        <v>533</v>
      </c>
      <c r="M71" s="64">
        <f>SUM('6pf'!Q373:Q375)</f>
        <v>37.099999999999994</v>
      </c>
      <c r="N71" t="str">
        <f t="shared" si="5"/>
        <v>+</v>
      </c>
    </row>
    <row r="72" spans="2:14">
      <c r="B72" t="s">
        <v>534</v>
      </c>
      <c r="C72">
        <f>'6pf'!P379</f>
        <v>1008</v>
      </c>
      <c r="D72" t="s">
        <v>413</v>
      </c>
      <c r="E72" t="s">
        <v>535</v>
      </c>
      <c r="F72">
        <f>SUM('6pf'!P380:P385)</f>
        <v>1008</v>
      </c>
      <c r="G72" t="str">
        <f t="shared" si="4"/>
        <v>+</v>
      </c>
      <c r="I72" t="s">
        <v>534</v>
      </c>
      <c r="J72" s="64">
        <f>'6pf'!Q379</f>
        <v>5567.3</v>
      </c>
      <c r="K72" t="s">
        <v>413</v>
      </c>
      <c r="L72" t="s">
        <v>535</v>
      </c>
      <c r="M72" s="64">
        <f>SUM('6pf'!Q380:Q385)</f>
        <v>5567.3</v>
      </c>
      <c r="N72" t="str">
        <f t="shared" si="5"/>
        <v>+</v>
      </c>
    </row>
    <row r="73" spans="2:14">
      <c r="B73" t="s">
        <v>534</v>
      </c>
      <c r="C73">
        <f>'6pf'!P379</f>
        <v>1008</v>
      </c>
      <c r="D73" t="s">
        <v>413</v>
      </c>
      <c r="E73" t="s">
        <v>536</v>
      </c>
      <c r="F73">
        <f>'6pf'!P386+'6pf'!P394+'6pf'!P404+'6pf'!P409+'6pf'!P415</f>
        <v>1008</v>
      </c>
      <c r="G73" t="str">
        <f t="shared" si="4"/>
        <v>+</v>
      </c>
      <c r="I73" t="s">
        <v>534</v>
      </c>
      <c r="J73" s="64">
        <f>'6pf'!Q379</f>
        <v>5567.3</v>
      </c>
      <c r="K73" t="s">
        <v>413</v>
      </c>
      <c r="L73" t="s">
        <v>536</v>
      </c>
      <c r="M73" s="64">
        <f>'6pf'!Q386+'6pf'!Q394+'6pf'!Q404+'6pf'!Q409+'6pf'!Q415</f>
        <v>5567.3</v>
      </c>
      <c r="N73" t="str">
        <f t="shared" si="5"/>
        <v>+</v>
      </c>
    </row>
    <row r="74" spans="2:14">
      <c r="B74" t="s">
        <v>537</v>
      </c>
      <c r="C74">
        <f>'6pf'!P386</f>
        <v>732</v>
      </c>
      <c r="D74" t="s">
        <v>413</v>
      </c>
      <c r="E74" t="s">
        <v>538</v>
      </c>
      <c r="F74">
        <f>SUM('6pf'!P387:P391)</f>
        <v>732</v>
      </c>
      <c r="G74" t="str">
        <f t="shared" si="4"/>
        <v>+</v>
      </c>
      <c r="I74" t="s">
        <v>537</v>
      </c>
      <c r="J74" s="64">
        <f>'6pf'!Q386</f>
        <v>3887.6</v>
      </c>
      <c r="K74" t="s">
        <v>413</v>
      </c>
      <c r="L74" t="s">
        <v>538</v>
      </c>
      <c r="M74" s="64">
        <f>SUM('6pf'!Q387:Q391)</f>
        <v>3887.6</v>
      </c>
      <c r="N74" t="str">
        <f t="shared" si="5"/>
        <v>+</v>
      </c>
    </row>
    <row r="75" spans="2:14">
      <c r="B75" t="s">
        <v>539</v>
      </c>
      <c r="C75">
        <f>'6pf'!P394</f>
        <v>264</v>
      </c>
      <c r="D75" t="s">
        <v>413</v>
      </c>
      <c r="E75" t="s">
        <v>540</v>
      </c>
      <c r="F75">
        <f>SUM('6pf'!P395:P399)</f>
        <v>264</v>
      </c>
      <c r="G75" t="str">
        <f t="shared" si="4"/>
        <v>+</v>
      </c>
      <c r="I75" t="s">
        <v>539</v>
      </c>
      <c r="J75" s="64">
        <f>'6pf'!Q394</f>
        <v>1602</v>
      </c>
      <c r="K75" t="s">
        <v>413</v>
      </c>
      <c r="L75" t="s">
        <v>540</v>
      </c>
      <c r="M75" s="64">
        <f>SUM('6pf'!Q395:Q399)</f>
        <v>1602</v>
      </c>
      <c r="N75" t="str">
        <f t="shared" si="5"/>
        <v>+</v>
      </c>
    </row>
    <row r="76" spans="2:14">
      <c r="B76" t="s">
        <v>539</v>
      </c>
      <c r="C76">
        <f>'6pf'!P394</f>
        <v>264</v>
      </c>
      <c r="D76" t="s">
        <v>413</v>
      </c>
      <c r="E76" t="s">
        <v>541</v>
      </c>
      <c r="F76">
        <f>SUM('6pf'!P400:P403)</f>
        <v>264</v>
      </c>
      <c r="G76" t="str">
        <f t="shared" si="4"/>
        <v>+</v>
      </c>
      <c r="I76" t="s">
        <v>539</v>
      </c>
      <c r="J76" s="64">
        <f>'6pf'!Q394</f>
        <v>1602</v>
      </c>
      <c r="K76" t="s">
        <v>413</v>
      </c>
      <c r="L76" t="s">
        <v>541</v>
      </c>
      <c r="M76" s="64">
        <f>SUM('6pf'!Q400:Q403)</f>
        <v>1602</v>
      </c>
      <c r="N76" t="str">
        <f t="shared" si="5"/>
        <v>+</v>
      </c>
    </row>
    <row r="77" spans="2:14">
      <c r="B77" t="s">
        <v>542</v>
      </c>
      <c r="C77">
        <f>'6pf'!P404</f>
        <v>10</v>
      </c>
      <c r="D77" t="s">
        <v>413</v>
      </c>
      <c r="E77" t="s">
        <v>543</v>
      </c>
      <c r="F77">
        <f>SUM('6pf'!P405:P408)</f>
        <v>10</v>
      </c>
      <c r="G77" t="str">
        <f t="shared" si="4"/>
        <v>+</v>
      </c>
      <c r="I77" t="s">
        <v>542</v>
      </c>
      <c r="J77" s="64">
        <f>'6pf'!Q404</f>
        <v>66.2</v>
      </c>
      <c r="K77" t="s">
        <v>413</v>
      </c>
      <c r="L77" t="s">
        <v>543</v>
      </c>
      <c r="M77" s="64">
        <f>SUM('6pf'!Q405:Q408)</f>
        <v>66.2</v>
      </c>
      <c r="N77" t="str">
        <f t="shared" si="5"/>
        <v>+</v>
      </c>
    </row>
    <row r="78" spans="2:14">
      <c r="B78" t="s">
        <v>544</v>
      </c>
      <c r="C78">
        <f>'6pf'!P409</f>
        <v>2</v>
      </c>
      <c r="D78" t="s">
        <v>413</v>
      </c>
      <c r="E78" t="s">
        <v>545</v>
      </c>
      <c r="F78">
        <f>SUM('6pf'!P410:P414)</f>
        <v>2</v>
      </c>
      <c r="G78" t="str">
        <f t="shared" si="4"/>
        <v>+</v>
      </c>
      <c r="I78" t="s">
        <v>544</v>
      </c>
      <c r="J78" s="64">
        <f>'6pf'!Q409</f>
        <v>11.5</v>
      </c>
      <c r="K78" t="s">
        <v>413</v>
      </c>
      <c r="L78" t="s">
        <v>545</v>
      </c>
      <c r="M78" s="64">
        <f>SUM('6pf'!Q410:Q414)</f>
        <v>11.5</v>
      </c>
      <c r="N78" t="str">
        <f t="shared" si="5"/>
        <v>+</v>
      </c>
    </row>
    <row r="79" spans="2:14">
      <c r="B79" t="s">
        <v>546</v>
      </c>
      <c r="C79">
        <f>'6pf'!P415</f>
        <v>0</v>
      </c>
      <c r="D79" t="s">
        <v>413</v>
      </c>
      <c r="E79" t="s">
        <v>547</v>
      </c>
      <c r="F79">
        <f>SUM('6pf'!P416:P419)</f>
        <v>0</v>
      </c>
      <c r="G79" t="str">
        <f t="shared" si="4"/>
        <v>+</v>
      </c>
      <c r="I79" t="s">
        <v>546</v>
      </c>
      <c r="J79" s="64">
        <f>'6pf'!Q415</f>
        <v>0</v>
      </c>
      <c r="K79" t="s">
        <v>413</v>
      </c>
      <c r="L79" t="s">
        <v>547</v>
      </c>
      <c r="M79" s="64">
        <f>SUM('6pf'!Q416:Q419)</f>
        <v>0</v>
      </c>
      <c r="N79" t="str">
        <f t="shared" si="5"/>
        <v>+</v>
      </c>
    </row>
    <row r="80" spans="2:14">
      <c r="B80" t="s">
        <v>548</v>
      </c>
      <c r="C80">
        <f>'6pf'!P420</f>
        <v>0</v>
      </c>
      <c r="D80" t="s">
        <v>413</v>
      </c>
      <c r="E80" t="s">
        <v>549</v>
      </c>
      <c r="F80">
        <f>SUM('6pf'!P421:P424)</f>
        <v>0</v>
      </c>
      <c r="G80" t="str">
        <f t="shared" si="4"/>
        <v>+</v>
      </c>
      <c r="I80" t="s">
        <v>548</v>
      </c>
      <c r="J80" s="64">
        <f>'6pf'!Q420</f>
        <v>0</v>
      </c>
      <c r="K80" t="s">
        <v>413</v>
      </c>
      <c r="L80" t="s">
        <v>549</v>
      </c>
      <c r="M80" s="64">
        <f>SUM('6pf'!Q421:Q424)</f>
        <v>0</v>
      </c>
      <c r="N80" t="str">
        <f t="shared" si="5"/>
        <v>+</v>
      </c>
    </row>
    <row r="81" spans="2:14">
      <c r="B81" t="s">
        <v>550</v>
      </c>
      <c r="C81">
        <f>'6pf'!P426</f>
        <v>442</v>
      </c>
      <c r="D81" t="s">
        <v>551</v>
      </c>
      <c r="E81" t="s">
        <v>552</v>
      </c>
      <c r="F81">
        <f>'6pf'!P427+'6pf'!P451+'6pf'!P452+'6pf'!P453</f>
        <v>557</v>
      </c>
      <c r="G81" t="str">
        <f>IF(C81&lt;=F81,"+","-")</f>
        <v>+</v>
      </c>
      <c r="I81" t="s">
        <v>550</v>
      </c>
      <c r="J81" s="64">
        <f>'6pf'!Q426</f>
        <v>3401.9</v>
      </c>
      <c r="K81" t="s">
        <v>551</v>
      </c>
      <c r="L81" t="s">
        <v>552</v>
      </c>
      <c r="M81" s="64">
        <f>'6pf'!Q427+'6pf'!Q451+'6pf'!Q452+'6pf'!Q453</f>
        <v>4770.8</v>
      </c>
      <c r="N81" t="str">
        <f>IF(J81&lt;=M81,"+","-")</f>
        <v>+</v>
      </c>
    </row>
    <row r="82" spans="2:14">
      <c r="B82" t="s">
        <v>553</v>
      </c>
      <c r="C82">
        <f>'6pf'!P427</f>
        <v>553</v>
      </c>
      <c r="D82" t="s">
        <v>413</v>
      </c>
      <c r="E82" t="s">
        <v>554</v>
      </c>
      <c r="F82">
        <f>'6pf'!P428+'6pf'!P438+'6pf'!P450</f>
        <v>553</v>
      </c>
      <c r="G82" t="str">
        <f t="shared" ref="G82:G87" si="6">IF(C82=F82,"+","-")</f>
        <v>+</v>
      </c>
      <c r="I82" t="s">
        <v>553</v>
      </c>
      <c r="J82" s="64">
        <f>'6pf'!Q427</f>
        <v>4744.6000000000004</v>
      </c>
      <c r="K82" t="s">
        <v>413</v>
      </c>
      <c r="L82" t="s">
        <v>554</v>
      </c>
      <c r="M82" s="64">
        <f>'6pf'!Q428+'6pf'!Q438+'6pf'!Q450</f>
        <v>4744.6000000000004</v>
      </c>
      <c r="N82" t="str">
        <f t="shared" ref="N82:N87" si="7">IF(J82=M82,"+","-")</f>
        <v>+</v>
      </c>
    </row>
    <row r="83" spans="2:14">
      <c r="B83" t="s">
        <v>555</v>
      </c>
      <c r="C83">
        <f>'6pf'!P428</f>
        <v>109</v>
      </c>
      <c r="D83" t="s">
        <v>413</v>
      </c>
      <c r="E83" t="s">
        <v>556</v>
      </c>
      <c r="F83" s="67">
        <f>SUM('6pf'!P429:P431)</f>
        <v>109</v>
      </c>
      <c r="G83" t="str">
        <f t="shared" si="6"/>
        <v>+</v>
      </c>
      <c r="I83" t="s">
        <v>555</v>
      </c>
      <c r="J83" s="64">
        <f>'6pf'!Q428</f>
        <v>1332.2</v>
      </c>
      <c r="K83" t="s">
        <v>413</v>
      </c>
      <c r="L83" t="s">
        <v>556</v>
      </c>
      <c r="M83" s="67">
        <f>SUM('6pf'!Q429:Q431)</f>
        <v>1332.1999999999998</v>
      </c>
      <c r="N83" t="str">
        <f t="shared" si="7"/>
        <v>+</v>
      </c>
    </row>
    <row r="84" spans="2:14">
      <c r="B84" t="s">
        <v>557</v>
      </c>
      <c r="C84">
        <f>'6pf'!P432</f>
        <v>0</v>
      </c>
      <c r="D84" t="s">
        <v>413</v>
      </c>
      <c r="E84" t="s">
        <v>558</v>
      </c>
      <c r="F84">
        <f>SUM('6pf'!P433:P435)</f>
        <v>0</v>
      </c>
      <c r="G84" t="str">
        <f t="shared" si="6"/>
        <v>+</v>
      </c>
      <c r="I84" t="s">
        <v>557</v>
      </c>
      <c r="J84" s="64">
        <f>'6pf'!Q432</f>
        <v>0</v>
      </c>
      <c r="K84" t="s">
        <v>413</v>
      </c>
      <c r="L84" t="s">
        <v>558</v>
      </c>
      <c r="M84" s="64">
        <f>SUM('6pf'!Q433:Q435)</f>
        <v>0</v>
      </c>
      <c r="N84" t="str">
        <f t="shared" si="7"/>
        <v>+</v>
      </c>
    </row>
    <row r="85" spans="2:14">
      <c r="B85" t="s">
        <v>559</v>
      </c>
      <c r="C85">
        <f>'6pf'!P440</f>
        <v>551</v>
      </c>
      <c r="D85" t="s">
        <v>413</v>
      </c>
      <c r="E85" t="s">
        <v>560</v>
      </c>
      <c r="F85">
        <f>SUM('6pf'!P441:P444)</f>
        <v>551</v>
      </c>
      <c r="G85" t="str">
        <f t="shared" si="6"/>
        <v>+</v>
      </c>
      <c r="I85" t="s">
        <v>559</v>
      </c>
      <c r="J85" s="64">
        <f>'6pf'!Q440</f>
        <v>4727.6000000000004</v>
      </c>
      <c r="K85" t="s">
        <v>413</v>
      </c>
      <c r="L85" t="s">
        <v>560</v>
      </c>
      <c r="M85" s="64">
        <f>SUM('6pf'!Q441:Q444)</f>
        <v>4727.6000000000004</v>
      </c>
      <c r="N85" t="str">
        <f t="shared" si="7"/>
        <v>+</v>
      </c>
    </row>
    <row r="86" spans="2:14">
      <c r="B86" t="s">
        <v>561</v>
      </c>
      <c r="C86">
        <f>'6pf'!P445</f>
        <v>198</v>
      </c>
      <c r="D86" t="s">
        <v>413</v>
      </c>
      <c r="E86" t="s">
        <v>562</v>
      </c>
      <c r="F86">
        <f>SUM('6pf'!P446:P449)</f>
        <v>198</v>
      </c>
      <c r="G86" t="str">
        <f t="shared" si="6"/>
        <v>+</v>
      </c>
      <c r="I86" t="s">
        <v>561</v>
      </c>
      <c r="J86" s="64">
        <f>'6pf'!Q445</f>
        <v>1352.8</v>
      </c>
      <c r="K86" t="s">
        <v>413</v>
      </c>
      <c r="L86" t="s">
        <v>562</v>
      </c>
      <c r="M86" s="64">
        <f>SUM('6pf'!Q446:Q449)</f>
        <v>1352.8</v>
      </c>
      <c r="N86" t="str">
        <f t="shared" si="7"/>
        <v>+</v>
      </c>
    </row>
    <row r="87" spans="2:14">
      <c r="B87" t="s">
        <v>563</v>
      </c>
      <c r="C87">
        <f>'6pf'!P476</f>
        <v>0</v>
      </c>
      <c r="D87" t="s">
        <v>413</v>
      </c>
      <c r="E87" t="s">
        <v>564</v>
      </c>
      <c r="F87">
        <f>'6pf'!P477+'6pf'!P478</f>
        <v>0</v>
      </c>
      <c r="G87" t="str">
        <f t="shared" si="6"/>
        <v>+</v>
      </c>
      <c r="I87" t="s">
        <v>563</v>
      </c>
      <c r="J87" s="64">
        <f>'6pf'!Q476</f>
        <v>0</v>
      </c>
      <c r="K87" t="s">
        <v>413</v>
      </c>
      <c r="L87" t="s">
        <v>564</v>
      </c>
      <c r="M87" s="64">
        <f>'6pf'!Q477+'6pf'!Q478</f>
        <v>0</v>
      </c>
      <c r="N87" t="str">
        <f t="shared" si="7"/>
        <v>+</v>
      </c>
    </row>
    <row r="88" spans="2:14">
      <c r="B88" t="s">
        <v>565</v>
      </c>
      <c r="C88">
        <f>'6pf'!P480</f>
        <v>0</v>
      </c>
      <c r="D88" t="s">
        <v>551</v>
      </c>
      <c r="E88" t="s">
        <v>566</v>
      </c>
      <c r="F88">
        <f>'6pf'!P481+'6pf'!P482+'6pf'!P486+'6pf'!P489+'6pf'!P490</f>
        <v>0</v>
      </c>
      <c r="G88" t="str">
        <f>IF(C88&lt;=F88,"+","-")</f>
        <v>+</v>
      </c>
      <c r="I88" t="s">
        <v>565</v>
      </c>
      <c r="J88" s="64">
        <f>'6pf'!Q480</f>
        <v>0</v>
      </c>
      <c r="K88" t="s">
        <v>551</v>
      </c>
      <c r="L88" t="s">
        <v>566</v>
      </c>
      <c r="M88" s="64">
        <f>'6pf'!Q481+'6pf'!Q482+'6pf'!Q486+'6pf'!Q489+'6pf'!Q490</f>
        <v>0</v>
      </c>
      <c r="N88" t="str">
        <f>IF(J88&lt;=M88,"+","-")</f>
        <v>+</v>
      </c>
    </row>
    <row r="89" spans="2:14">
      <c r="B89" t="s">
        <v>567</v>
      </c>
      <c r="C89">
        <f>'6pf'!P482</f>
        <v>0</v>
      </c>
      <c r="D89" t="s">
        <v>413</v>
      </c>
      <c r="E89" t="s">
        <v>568</v>
      </c>
      <c r="F89">
        <f>SUM('6pf'!P483:P485)</f>
        <v>0</v>
      </c>
      <c r="G89" t="str">
        <f t="shared" ref="G89:G113" si="8">IF(C89=F89,"+","-")</f>
        <v>+</v>
      </c>
      <c r="I89" t="s">
        <v>567</v>
      </c>
      <c r="J89" s="64">
        <f>'6pf'!Q482</f>
        <v>0</v>
      </c>
      <c r="K89" t="s">
        <v>413</v>
      </c>
      <c r="L89" t="s">
        <v>568</v>
      </c>
      <c r="M89" s="64">
        <f>SUM('6pf'!Q483:Q485)</f>
        <v>0</v>
      </c>
      <c r="N89" t="str">
        <f t="shared" ref="N89:N113" si="9">IF(J89=M89,"+","-")</f>
        <v>+</v>
      </c>
    </row>
    <row r="90" spans="2:14">
      <c r="B90" t="s">
        <v>569</v>
      </c>
      <c r="C90">
        <f>'6pf'!P486</f>
        <v>0</v>
      </c>
      <c r="D90" t="s">
        <v>413</v>
      </c>
      <c r="E90" t="s">
        <v>570</v>
      </c>
      <c r="F90">
        <f>'6pf'!P487+'6pf'!P488</f>
        <v>0</v>
      </c>
      <c r="G90" t="str">
        <f t="shared" si="8"/>
        <v>+</v>
      </c>
      <c r="I90" t="s">
        <v>569</v>
      </c>
      <c r="J90" s="64">
        <f>'6pf'!Q486</f>
        <v>0</v>
      </c>
      <c r="K90" t="s">
        <v>413</v>
      </c>
      <c r="L90" t="s">
        <v>570</v>
      </c>
      <c r="M90" s="64">
        <f>'6pf'!Q487+'6pf'!Q488</f>
        <v>0</v>
      </c>
      <c r="N90" t="str">
        <f t="shared" si="9"/>
        <v>+</v>
      </c>
    </row>
    <row r="91" spans="2:14">
      <c r="B91" t="s">
        <v>571</v>
      </c>
      <c r="C91">
        <f>'6pf'!P492</f>
        <v>69</v>
      </c>
      <c r="D91" t="s">
        <v>413</v>
      </c>
      <c r="E91" t="s">
        <v>572</v>
      </c>
      <c r="F91">
        <f>'6pf'!P493+'6pf'!P497</f>
        <v>69</v>
      </c>
      <c r="G91" t="str">
        <f t="shared" si="8"/>
        <v>+</v>
      </c>
      <c r="I91" t="s">
        <v>571</v>
      </c>
      <c r="J91" s="64">
        <f>'6pf'!Q492</f>
        <v>1039.8</v>
      </c>
      <c r="K91" t="s">
        <v>413</v>
      </c>
      <c r="L91" t="s">
        <v>572</v>
      </c>
      <c r="M91" s="64">
        <f>'6pf'!Q493+'6pf'!Q497</f>
        <v>1039.8</v>
      </c>
      <c r="N91" t="str">
        <f t="shared" si="9"/>
        <v>+</v>
      </c>
    </row>
    <row r="92" spans="2:14">
      <c r="B92" t="s">
        <v>573</v>
      </c>
      <c r="C92">
        <f>'6pf'!P493</f>
        <v>69</v>
      </c>
      <c r="D92" t="s">
        <v>413</v>
      </c>
      <c r="E92" t="s">
        <v>574</v>
      </c>
      <c r="F92">
        <f>SUM('6pf'!P494:P496)</f>
        <v>69</v>
      </c>
      <c r="G92" t="str">
        <f t="shared" si="8"/>
        <v>+</v>
      </c>
      <c r="I92" t="s">
        <v>573</v>
      </c>
      <c r="J92" s="64">
        <f>'6pf'!Q493</f>
        <v>1039.8</v>
      </c>
      <c r="K92" t="s">
        <v>413</v>
      </c>
      <c r="L92" t="s">
        <v>574</v>
      </c>
      <c r="M92" s="64">
        <f>SUM('6pf'!Q494:Q496)</f>
        <v>1039.8000000000002</v>
      </c>
      <c r="N92" t="str">
        <f t="shared" si="9"/>
        <v>+</v>
      </c>
    </row>
    <row r="93" spans="2:14">
      <c r="B93" t="s">
        <v>575</v>
      </c>
      <c r="C93">
        <f>'6pf'!P497</f>
        <v>0</v>
      </c>
      <c r="D93" t="s">
        <v>413</v>
      </c>
      <c r="E93" t="s">
        <v>576</v>
      </c>
      <c r="F93">
        <f>SUM('6pf'!P498:P499)</f>
        <v>0</v>
      </c>
      <c r="G93" t="str">
        <f t="shared" si="8"/>
        <v>+</v>
      </c>
      <c r="I93" t="s">
        <v>575</v>
      </c>
      <c r="J93" s="64">
        <f>'6pf'!Q497</f>
        <v>0</v>
      </c>
      <c r="K93" t="s">
        <v>413</v>
      </c>
      <c r="L93" t="s">
        <v>576</v>
      </c>
      <c r="M93" s="64">
        <f>SUM('6pf'!Q498:Q499)</f>
        <v>0</v>
      </c>
      <c r="N93" t="str">
        <f t="shared" si="9"/>
        <v>+</v>
      </c>
    </row>
    <row r="94" spans="2:14">
      <c r="B94" t="s">
        <v>577</v>
      </c>
      <c r="C94">
        <f>'6pf'!P501</f>
        <v>242</v>
      </c>
      <c r="D94" t="s">
        <v>413</v>
      </c>
      <c r="E94" t="s">
        <v>578</v>
      </c>
      <c r="F94">
        <f>SUM('6pf'!P502:P506)</f>
        <v>242</v>
      </c>
      <c r="G94" t="str">
        <f t="shared" si="8"/>
        <v>+</v>
      </c>
      <c r="I94" t="s">
        <v>577</v>
      </c>
      <c r="J94" s="64">
        <f>'6pf'!Q501</f>
        <v>1197.5999999999999</v>
      </c>
      <c r="K94" t="s">
        <v>413</v>
      </c>
      <c r="L94" t="s">
        <v>578</v>
      </c>
      <c r="M94" s="64">
        <f>SUM('6pf'!Q502:Q506)</f>
        <v>1197.6000000000001</v>
      </c>
      <c r="N94" t="str">
        <f t="shared" si="9"/>
        <v>+</v>
      </c>
    </row>
    <row r="95" spans="2:14">
      <c r="B95" t="s">
        <v>577</v>
      </c>
      <c r="C95">
        <f>'6pf'!P501</f>
        <v>242</v>
      </c>
      <c r="D95" t="s">
        <v>413</v>
      </c>
      <c r="E95" t="s">
        <v>579</v>
      </c>
      <c r="F95">
        <f>SUM('6pf'!P507:P515)</f>
        <v>242</v>
      </c>
      <c r="G95" t="str">
        <f t="shared" si="8"/>
        <v>+</v>
      </c>
      <c r="I95" t="s">
        <v>577</v>
      </c>
      <c r="J95" s="64">
        <f>'6pf'!Q501</f>
        <v>1197.5999999999999</v>
      </c>
      <c r="K95" t="s">
        <v>413</v>
      </c>
      <c r="L95" t="s">
        <v>579</v>
      </c>
      <c r="M95" s="64">
        <f>SUM('6pf'!Q507:Q515)</f>
        <v>1197.5999999999999</v>
      </c>
      <c r="N95" t="str">
        <f t="shared" si="9"/>
        <v>+</v>
      </c>
    </row>
    <row r="96" spans="2:14">
      <c r="B96" t="s">
        <v>580</v>
      </c>
      <c r="C96">
        <f>'6pf'!P524</f>
        <v>0</v>
      </c>
      <c r="D96" t="s">
        <v>413</v>
      </c>
      <c r="E96" t="s">
        <v>581</v>
      </c>
      <c r="F96">
        <f>SUM('6pf'!P525:P527)</f>
        <v>0</v>
      </c>
      <c r="G96" t="str">
        <f t="shared" si="8"/>
        <v>+</v>
      </c>
      <c r="I96" t="s">
        <v>580</v>
      </c>
      <c r="J96" s="64">
        <f>'6pf'!Q524</f>
        <v>0</v>
      </c>
      <c r="K96" t="s">
        <v>413</v>
      </c>
      <c r="L96" t="s">
        <v>581</v>
      </c>
      <c r="M96" s="64">
        <f>SUM('6pf'!Q525:Q527)</f>
        <v>0</v>
      </c>
      <c r="N96" t="str">
        <f t="shared" si="9"/>
        <v>+</v>
      </c>
    </row>
    <row r="97" spans="2:14">
      <c r="B97" t="s">
        <v>582</v>
      </c>
      <c r="C97">
        <f>'6pf'!P533</f>
        <v>0</v>
      </c>
      <c r="D97" t="s">
        <v>413</v>
      </c>
      <c r="E97" t="s">
        <v>583</v>
      </c>
      <c r="F97">
        <f>'6pf'!P534+'6pf'!P541</f>
        <v>0</v>
      </c>
      <c r="G97" t="str">
        <f t="shared" si="8"/>
        <v>+</v>
      </c>
      <c r="I97" t="s">
        <v>582</v>
      </c>
      <c r="J97" s="64">
        <f>'6pf'!Q533</f>
        <v>0</v>
      </c>
      <c r="K97" t="s">
        <v>413</v>
      </c>
      <c r="L97" t="s">
        <v>583</v>
      </c>
      <c r="M97" s="64">
        <f>'6pf'!Q534+'6pf'!Q541</f>
        <v>0</v>
      </c>
      <c r="N97" t="str">
        <f t="shared" si="9"/>
        <v>+</v>
      </c>
    </row>
    <row r="98" spans="2:14">
      <c r="B98" t="s">
        <v>584</v>
      </c>
      <c r="C98">
        <f>'6pf'!P534</f>
        <v>0</v>
      </c>
      <c r="D98" t="s">
        <v>413</v>
      </c>
      <c r="E98" t="s">
        <v>585</v>
      </c>
      <c r="F98">
        <f>'6pf'!P535+'6pf'!P537+'6pf'!P539</f>
        <v>0</v>
      </c>
      <c r="G98" t="str">
        <f t="shared" si="8"/>
        <v>+</v>
      </c>
      <c r="I98" t="s">
        <v>584</v>
      </c>
      <c r="J98" s="64">
        <f>'6pf'!Q534</f>
        <v>0</v>
      </c>
      <c r="K98" t="s">
        <v>413</v>
      </c>
      <c r="L98" t="s">
        <v>585</v>
      </c>
      <c r="M98" s="64">
        <f>'6pf'!Q535+'6pf'!Q537+'6pf'!Q539</f>
        <v>0</v>
      </c>
      <c r="N98" t="str">
        <f t="shared" si="9"/>
        <v>+</v>
      </c>
    </row>
    <row r="99" spans="2:14">
      <c r="B99" t="s">
        <v>586</v>
      </c>
      <c r="C99">
        <f>'6pf'!P541</f>
        <v>0</v>
      </c>
      <c r="D99" t="s">
        <v>413</v>
      </c>
      <c r="E99" t="s">
        <v>587</v>
      </c>
      <c r="F99">
        <f>SUM('6pf'!P542:P544)</f>
        <v>0</v>
      </c>
      <c r="G99" t="str">
        <f t="shared" si="8"/>
        <v>+</v>
      </c>
      <c r="I99" t="s">
        <v>586</v>
      </c>
      <c r="J99" s="64">
        <f>'6pf'!Q541</f>
        <v>0</v>
      </c>
      <c r="K99" t="s">
        <v>413</v>
      </c>
      <c r="L99" t="s">
        <v>587</v>
      </c>
      <c r="M99" s="64">
        <f>SUM('6pf'!Q542:Q544)</f>
        <v>0</v>
      </c>
      <c r="N99" t="str">
        <f t="shared" si="9"/>
        <v>+</v>
      </c>
    </row>
    <row r="100" spans="2:14">
      <c r="B100" t="s">
        <v>588</v>
      </c>
      <c r="C100">
        <f>'6pf'!P545</f>
        <v>1</v>
      </c>
      <c r="D100" t="s">
        <v>413</v>
      </c>
      <c r="E100" t="s">
        <v>589</v>
      </c>
      <c r="F100">
        <f>'6pf'!P546+'6pf'!P550</f>
        <v>1</v>
      </c>
      <c r="G100" t="str">
        <f t="shared" si="8"/>
        <v>+</v>
      </c>
      <c r="I100" t="s">
        <v>588</v>
      </c>
      <c r="J100" s="64">
        <f>'6pf'!Q545</f>
        <v>11.7</v>
      </c>
      <c r="K100" t="s">
        <v>413</v>
      </c>
      <c r="L100" t="s">
        <v>589</v>
      </c>
      <c r="M100" s="64">
        <f>'6pf'!Q546+'6pf'!Q550</f>
        <v>11.7</v>
      </c>
      <c r="N100" t="str">
        <f t="shared" si="9"/>
        <v>+</v>
      </c>
    </row>
    <row r="101" spans="2:14">
      <c r="B101" t="s">
        <v>590</v>
      </c>
      <c r="C101">
        <f>'6pf'!P546</f>
        <v>1</v>
      </c>
      <c r="D101" t="s">
        <v>413</v>
      </c>
      <c r="E101" t="s">
        <v>591</v>
      </c>
      <c r="F101">
        <f>SUM('6pf'!P547:P549)</f>
        <v>1</v>
      </c>
      <c r="G101" t="str">
        <f t="shared" si="8"/>
        <v>+</v>
      </c>
      <c r="I101" t="s">
        <v>590</v>
      </c>
      <c r="J101" s="64">
        <f>'6pf'!Q546</f>
        <v>11.7</v>
      </c>
      <c r="K101" t="s">
        <v>413</v>
      </c>
      <c r="L101" t="s">
        <v>591</v>
      </c>
      <c r="M101" s="64">
        <f>SUM('6pf'!Q547:Q549)</f>
        <v>11.7</v>
      </c>
      <c r="N101" t="str">
        <f t="shared" si="9"/>
        <v>+</v>
      </c>
    </row>
    <row r="102" spans="2:14">
      <c r="B102" t="s">
        <v>592</v>
      </c>
      <c r="C102">
        <f>'6pf'!P550</f>
        <v>0</v>
      </c>
      <c r="D102" t="s">
        <v>413</v>
      </c>
      <c r="E102" t="s">
        <v>593</v>
      </c>
      <c r="F102">
        <f>SUM('6pf'!P551:P553)</f>
        <v>0</v>
      </c>
      <c r="G102" t="str">
        <f t="shared" si="8"/>
        <v>+</v>
      </c>
      <c r="I102" t="s">
        <v>592</v>
      </c>
      <c r="J102" s="64">
        <f>'6pf'!Q550</f>
        <v>0</v>
      </c>
      <c r="K102" t="s">
        <v>413</v>
      </c>
      <c r="L102" t="s">
        <v>593</v>
      </c>
      <c r="M102" s="64">
        <f>SUM('6pf'!Q551:Q553)</f>
        <v>0</v>
      </c>
      <c r="N102" t="str">
        <f t="shared" si="9"/>
        <v>+</v>
      </c>
    </row>
    <row r="103" spans="2:14">
      <c r="B103" t="s">
        <v>594</v>
      </c>
      <c r="C103">
        <f>'6pf'!P554</f>
        <v>89</v>
      </c>
      <c r="D103" t="s">
        <v>413</v>
      </c>
      <c r="E103" t="s">
        <v>595</v>
      </c>
      <c r="F103">
        <f>'6pf'!P555+'6pf'!P560</f>
        <v>89</v>
      </c>
      <c r="G103" t="str">
        <f t="shared" si="8"/>
        <v>+</v>
      </c>
      <c r="I103" t="s">
        <v>594</v>
      </c>
      <c r="J103" s="64">
        <f>'6pf'!Q554</f>
        <v>787.3</v>
      </c>
      <c r="K103" t="s">
        <v>413</v>
      </c>
      <c r="L103" t="s">
        <v>595</v>
      </c>
      <c r="M103" s="64">
        <f>'6pf'!Q555+'6pf'!Q560</f>
        <v>787.3</v>
      </c>
      <c r="N103" t="str">
        <f t="shared" si="9"/>
        <v>+</v>
      </c>
    </row>
    <row r="104" spans="2:14">
      <c r="B104" t="s">
        <v>596</v>
      </c>
      <c r="C104">
        <f>'6pf'!P555</f>
        <v>86</v>
      </c>
      <c r="D104" t="s">
        <v>413</v>
      </c>
      <c r="E104" t="s">
        <v>597</v>
      </c>
      <c r="F104">
        <f>SUM('6pf'!P556:P559)</f>
        <v>86</v>
      </c>
      <c r="G104" t="str">
        <f t="shared" si="8"/>
        <v>+</v>
      </c>
      <c r="I104" t="s">
        <v>596</v>
      </c>
      <c r="J104" s="64">
        <f>'6pf'!Q555</f>
        <v>761.5</v>
      </c>
      <c r="K104" t="s">
        <v>413</v>
      </c>
      <c r="L104" t="s">
        <v>597</v>
      </c>
      <c r="M104" s="64">
        <f>SUM('6pf'!Q556:Q559)</f>
        <v>761.5</v>
      </c>
      <c r="N104" t="str">
        <f t="shared" si="9"/>
        <v>+</v>
      </c>
    </row>
    <row r="105" spans="2:14">
      <c r="B105" t="s">
        <v>598</v>
      </c>
      <c r="C105">
        <f>'6pf'!P560</f>
        <v>3</v>
      </c>
      <c r="D105" t="s">
        <v>413</v>
      </c>
      <c r="E105" t="s">
        <v>599</v>
      </c>
      <c r="F105">
        <f>SUM('6pf'!P561:P563)</f>
        <v>3</v>
      </c>
      <c r="G105" t="str">
        <f t="shared" si="8"/>
        <v>+</v>
      </c>
      <c r="I105" t="s">
        <v>598</v>
      </c>
      <c r="J105" s="64">
        <f>'6pf'!Q560</f>
        <v>25.8</v>
      </c>
      <c r="K105" t="s">
        <v>413</v>
      </c>
      <c r="L105" t="s">
        <v>599</v>
      </c>
      <c r="M105" s="64">
        <f>SUM('6pf'!Q561:Q563)</f>
        <v>25.8</v>
      </c>
      <c r="N105" t="str">
        <f t="shared" si="9"/>
        <v>+</v>
      </c>
    </row>
    <row r="106" spans="2:14">
      <c r="B106" t="s">
        <v>600</v>
      </c>
      <c r="C106">
        <f>'6pf'!P564</f>
        <v>0</v>
      </c>
      <c r="D106" t="s">
        <v>413</v>
      </c>
      <c r="E106" t="s">
        <v>601</v>
      </c>
      <c r="F106">
        <f>'6pf'!P565+'6pf'!P568</f>
        <v>0</v>
      </c>
      <c r="G106" t="str">
        <f t="shared" si="8"/>
        <v>+</v>
      </c>
      <c r="I106" t="s">
        <v>600</v>
      </c>
      <c r="J106" s="64">
        <f>'6pf'!Q564</f>
        <v>0</v>
      </c>
      <c r="K106" t="s">
        <v>413</v>
      </c>
      <c r="L106" t="s">
        <v>601</v>
      </c>
      <c r="M106" s="64">
        <f>'6pf'!Q565+'6pf'!Q568</f>
        <v>0</v>
      </c>
      <c r="N106" t="str">
        <f t="shared" si="9"/>
        <v>+</v>
      </c>
    </row>
    <row r="107" spans="2:14">
      <c r="B107" t="s">
        <v>602</v>
      </c>
      <c r="C107">
        <f>'6pf'!P565</f>
        <v>0</v>
      </c>
      <c r="D107" t="s">
        <v>413</v>
      </c>
      <c r="E107" t="s">
        <v>603</v>
      </c>
      <c r="F107">
        <f>'6pf'!P566+'6pf'!P567</f>
        <v>0</v>
      </c>
      <c r="G107" t="str">
        <f t="shared" si="8"/>
        <v>+</v>
      </c>
      <c r="I107" t="s">
        <v>602</v>
      </c>
      <c r="J107" s="64">
        <f>'6pf'!Q565</f>
        <v>0</v>
      </c>
      <c r="K107" t="s">
        <v>413</v>
      </c>
      <c r="L107" t="s">
        <v>603</v>
      </c>
      <c r="M107" s="64">
        <f>'6pf'!Q566+'6pf'!Q567</f>
        <v>0</v>
      </c>
      <c r="N107" t="str">
        <f t="shared" si="9"/>
        <v>+</v>
      </c>
    </row>
    <row r="108" spans="2:14">
      <c r="B108" t="s">
        <v>604</v>
      </c>
      <c r="C108">
        <f>'6pf'!P568</f>
        <v>0</v>
      </c>
      <c r="D108" t="s">
        <v>413</v>
      </c>
      <c r="E108" t="s">
        <v>605</v>
      </c>
      <c r="F108">
        <f>'6pf'!P569+'6pf'!P570</f>
        <v>0</v>
      </c>
      <c r="G108" t="str">
        <f t="shared" si="8"/>
        <v>+</v>
      </c>
      <c r="I108" t="s">
        <v>604</v>
      </c>
      <c r="J108" s="64">
        <f>'6pf'!Q568</f>
        <v>0</v>
      </c>
      <c r="K108" t="s">
        <v>413</v>
      </c>
      <c r="L108" t="s">
        <v>605</v>
      </c>
      <c r="M108" s="64">
        <f>'6pf'!Q569+'6pf'!Q570</f>
        <v>0</v>
      </c>
      <c r="N108" t="str">
        <f t="shared" si="9"/>
        <v>+</v>
      </c>
    </row>
    <row r="109" spans="2:14">
      <c r="B109" t="s">
        <v>606</v>
      </c>
      <c r="C109">
        <f>'6pf'!P571</f>
        <v>1</v>
      </c>
      <c r="D109" t="s">
        <v>413</v>
      </c>
      <c r="E109" t="s">
        <v>607</v>
      </c>
      <c r="F109">
        <f>'6pf'!P572+'6pf'!P575</f>
        <v>1</v>
      </c>
      <c r="G109" t="str">
        <f t="shared" si="8"/>
        <v>+</v>
      </c>
      <c r="I109" t="s">
        <v>606</v>
      </c>
      <c r="J109" s="64">
        <f>'6pf'!Q571</f>
        <v>7.8</v>
      </c>
      <c r="K109" t="s">
        <v>413</v>
      </c>
      <c r="L109" t="s">
        <v>607</v>
      </c>
      <c r="M109" s="64">
        <f>'6pf'!Q572+'6pf'!Q575</f>
        <v>7.8</v>
      </c>
      <c r="N109" t="str">
        <f t="shared" si="9"/>
        <v>+</v>
      </c>
    </row>
    <row r="110" spans="2:14">
      <c r="B110" t="s">
        <v>608</v>
      </c>
      <c r="C110">
        <f>'6pf'!P572</f>
        <v>1</v>
      </c>
      <c r="D110" t="s">
        <v>413</v>
      </c>
      <c r="E110" t="s">
        <v>609</v>
      </c>
      <c r="F110">
        <f>'6pf'!P573+'6pf'!P574</f>
        <v>1</v>
      </c>
      <c r="G110" t="str">
        <f t="shared" si="8"/>
        <v>+</v>
      </c>
      <c r="I110" t="s">
        <v>608</v>
      </c>
      <c r="J110" s="64">
        <f>'6pf'!Q572</f>
        <v>7.8</v>
      </c>
      <c r="K110" t="s">
        <v>413</v>
      </c>
      <c r="L110" t="s">
        <v>609</v>
      </c>
      <c r="M110" s="64">
        <f>'6pf'!Q573+'6pf'!Q574</f>
        <v>7.8</v>
      </c>
      <c r="N110" t="str">
        <f t="shared" si="9"/>
        <v>+</v>
      </c>
    </row>
    <row r="111" spans="2:14">
      <c r="B111" t="s">
        <v>610</v>
      </c>
      <c r="C111">
        <f>'6pf'!P575</f>
        <v>0</v>
      </c>
      <c r="D111" t="s">
        <v>413</v>
      </c>
      <c r="E111" t="s">
        <v>611</v>
      </c>
      <c r="F111">
        <f>'6pf'!P576+'6pf'!P577</f>
        <v>0</v>
      </c>
      <c r="G111" t="str">
        <f t="shared" si="8"/>
        <v>+</v>
      </c>
      <c r="I111" t="s">
        <v>610</v>
      </c>
      <c r="J111" s="64">
        <f>'6pf'!Q575</f>
        <v>0</v>
      </c>
      <c r="K111" t="s">
        <v>413</v>
      </c>
      <c r="L111" t="s">
        <v>611</v>
      </c>
      <c r="M111" s="64">
        <f>'6pf'!Q576+'6pf'!Q577</f>
        <v>0</v>
      </c>
      <c r="N111" t="str">
        <f t="shared" si="9"/>
        <v>+</v>
      </c>
    </row>
    <row r="112" spans="2:14">
      <c r="B112" t="s">
        <v>612</v>
      </c>
      <c r="C112">
        <f>'6pf'!P578</f>
        <v>1</v>
      </c>
      <c r="D112" t="s">
        <v>413</v>
      </c>
      <c r="E112" t="s">
        <v>613</v>
      </c>
      <c r="F112">
        <f>'6pf'!P579+'6pf'!P580</f>
        <v>1</v>
      </c>
      <c r="G112" t="str">
        <f t="shared" si="8"/>
        <v>+</v>
      </c>
      <c r="I112" t="s">
        <v>612</v>
      </c>
      <c r="J112" s="64">
        <f>'6pf'!Q578</f>
        <v>2.4</v>
      </c>
      <c r="K112" t="s">
        <v>413</v>
      </c>
      <c r="L112" t="s">
        <v>613</v>
      </c>
      <c r="M112" s="64">
        <f>'6pf'!Q579+'6pf'!Q580</f>
        <v>2.4</v>
      </c>
      <c r="N112" t="str">
        <f t="shared" si="9"/>
        <v>+</v>
      </c>
    </row>
    <row r="113" spans="2:14">
      <c r="B113" t="s">
        <v>555</v>
      </c>
      <c r="C113">
        <f>'6pf'!P428</f>
        <v>109</v>
      </c>
      <c r="D113" t="s">
        <v>413</v>
      </c>
      <c r="E113" t="s">
        <v>614</v>
      </c>
      <c r="F113">
        <f>'6pf'!P110+'6pf'!P135+'6pf'!P156+'6pf'!P181+'6pf'!P195+'6pf'!P225+'6pf'!P269+'6pf'!P278+'6pf'!P291+'6pf'!P300+'6pf'!P309+'6pf'!P319+'6pf'!P329+'6pf'!P338+'6pf'!P355+'6pf'!P371</f>
        <v>109</v>
      </c>
      <c r="G113" t="str">
        <f t="shared" si="8"/>
        <v>+</v>
      </c>
      <c r="I113" t="s">
        <v>555</v>
      </c>
      <c r="J113" s="64">
        <f>'6pf'!Q428</f>
        <v>1332.2</v>
      </c>
      <c r="K113" t="s">
        <v>413</v>
      </c>
      <c r="L113" t="s">
        <v>614</v>
      </c>
      <c r="M113" s="64">
        <f>'6pf'!Q110+'6pf'!Q135+'6pf'!Q156+'6pf'!Q181+'6pf'!Q195+'6pf'!Q225+'6pf'!Q269+'6pf'!Q278+'6pf'!Q291+'6pf'!Q300+'6pf'!Q309+'6pf'!Q319+'6pf'!Q329+'6pf'!Q338+'6pf'!Q355+'6pf'!Q371</f>
        <v>1332.2</v>
      </c>
      <c r="N113" t="str">
        <f t="shared" si="9"/>
        <v>+</v>
      </c>
    </row>
    <row r="114" spans="2:14">
      <c r="B114" t="s">
        <v>559</v>
      </c>
      <c r="C114">
        <f>'6pf'!P440</f>
        <v>551</v>
      </c>
      <c r="D114" t="s">
        <v>551</v>
      </c>
      <c r="E114" t="s">
        <v>615</v>
      </c>
      <c r="F114">
        <f>'6pf'!P438+'6pf'!P428</f>
        <v>553</v>
      </c>
      <c r="G114" t="str">
        <f>IF(C114&lt;=F114,"+","-")</f>
        <v>+</v>
      </c>
      <c r="I114" t="s">
        <v>559</v>
      </c>
      <c r="J114" s="64">
        <f>'6pf'!Q440</f>
        <v>4727.6000000000004</v>
      </c>
      <c r="K114" t="s">
        <v>551</v>
      </c>
      <c r="L114" t="s">
        <v>615</v>
      </c>
      <c r="M114" s="64">
        <f>'6pf'!Q438+'6pf'!Q428</f>
        <v>4744.6000000000004</v>
      </c>
      <c r="N114" t="str">
        <f>IF(J114&lt;=M114,"+","-")</f>
        <v>+</v>
      </c>
    </row>
    <row r="115" spans="2:14">
      <c r="B115" t="s">
        <v>616</v>
      </c>
      <c r="C115">
        <f>'6pf'!P529</f>
        <v>2860</v>
      </c>
      <c r="D115" t="s">
        <v>413</v>
      </c>
      <c r="E115" t="s">
        <v>617</v>
      </c>
      <c r="F115">
        <f>'6pf'!P114+'6pf'!P133+'6pf'!P139+'6pf'!P157+'6pf'!P182+'6pf'!P191+'6pf'!P203+'6pf'!P207+'6pf'!P208+'6pf'!P232+'6pf'!P268+'6pf'!P277+'6pf'!P290+'6pf'!P299+'6pf'!P308+'6pf'!P318+'6pf'!P328+'6pf'!P337+'6pf'!P359+'6pf'!P370+'6pf'!P428+'6pf'!P354-'6pf'!P371-'6pf'!P195</f>
        <v>2860</v>
      </c>
      <c r="G115" t="str">
        <f>IF(C115=F115,"+","-")</f>
        <v>+</v>
      </c>
      <c r="I115" t="s">
        <v>616</v>
      </c>
      <c r="J115" s="64">
        <f>'6pf'!Q529</f>
        <v>12290.7</v>
      </c>
      <c r="K115" t="s">
        <v>413</v>
      </c>
      <c r="L115" t="s">
        <v>617</v>
      </c>
      <c r="M115" s="64">
        <f>'6pf'!Q114+'6pf'!Q133+'6pf'!Q139+'6pf'!Q157+'6pf'!Q182+'6pf'!Q191+'6pf'!Q203+'6pf'!Q207+'6pf'!Q208+'6pf'!Q232+'6pf'!Q268+'6pf'!Q277+'6pf'!Q290+'6pf'!Q299+'6pf'!Q308+'6pf'!Q318+'6pf'!Q328+'6pf'!Q337+'6pf'!Q359+'6pf'!Q370+'6pf'!Q428+'6pf'!Q354-'6pf'!Q371-'6pf'!Q195</f>
        <v>12290.700000000003</v>
      </c>
      <c r="N115" t="str">
        <f>IF(J115=M115,"+","-")</f>
        <v>+</v>
      </c>
    </row>
    <row r="116" spans="2:14">
      <c r="B116" t="s">
        <v>618</v>
      </c>
      <c r="C116">
        <f>'6pf'!P47</f>
        <v>69</v>
      </c>
      <c r="D116" t="s">
        <v>413</v>
      </c>
      <c r="E116" t="s">
        <v>619</v>
      </c>
      <c r="F116">
        <f>'6pf'!P36+'6pf'!P40+'6pf'!P41+'6pf'!P42+'6pf'!P43+'6pf'!P44+'6pf'!P45+'6pf'!P46</f>
        <v>69</v>
      </c>
      <c r="G116" t="str">
        <f>IF(C116=F116,"+","-")</f>
        <v>+</v>
      </c>
      <c r="I116" t="s">
        <v>618</v>
      </c>
      <c r="J116" s="64">
        <f>'6pf'!Q47</f>
        <v>320.39999999999998</v>
      </c>
      <c r="K116" t="s">
        <v>413</v>
      </c>
      <c r="L116" t="s">
        <v>619</v>
      </c>
      <c r="M116" s="64">
        <f>'6pf'!Q36+'6pf'!Q40+'6pf'!Q41+'6pf'!Q42+'6pf'!Q43+'6pf'!Q44+'6pf'!Q45+'6pf'!Q46</f>
        <v>320.40000000000003</v>
      </c>
      <c r="N116" t="str">
        <f>IF(J116=M116,"+","-")</f>
        <v>+</v>
      </c>
    </row>
    <row r="117" spans="2:14">
      <c r="B117" t="s">
        <v>620</v>
      </c>
      <c r="C117">
        <f>'6pf'!P240</f>
        <v>1</v>
      </c>
      <c r="D117" t="s">
        <v>413</v>
      </c>
      <c r="E117" t="s">
        <v>621</v>
      </c>
      <c r="F117">
        <f>'6pf'!P227+'6pf'!P229+'6pf'!P231+'6pf'!P236+'6pf'!P234+'6pf'!P238</f>
        <v>1</v>
      </c>
      <c r="G117" t="str">
        <f>IF(C117=F117,"+","-")</f>
        <v>+</v>
      </c>
      <c r="I117" t="s">
        <v>620</v>
      </c>
      <c r="J117" s="64">
        <f>'6pf'!Q240</f>
        <v>5.7</v>
      </c>
      <c r="K117" t="s">
        <v>413</v>
      </c>
      <c r="L117" t="s">
        <v>621</v>
      </c>
      <c r="M117" s="64">
        <f>'6pf'!Q227+'6pf'!Q229+'6pf'!Q231+'6pf'!Q236+'6pf'!Q234+'6pf'!Q238</f>
        <v>5.7</v>
      </c>
      <c r="N117" t="str">
        <f>IF(J117=M117,"+","-")</f>
        <v>+</v>
      </c>
    </row>
    <row r="118" spans="2:14">
      <c r="B118" t="s">
        <v>622</v>
      </c>
      <c r="C118">
        <f>'6pf'!P441</f>
        <v>2</v>
      </c>
      <c r="D118" t="s">
        <v>551</v>
      </c>
      <c r="E118">
        <v>367</v>
      </c>
      <c r="F118">
        <f>'6pf'!P429</f>
        <v>2</v>
      </c>
      <c r="G118" t="str">
        <f>IF(C118&lt;=F118,"+","-")</f>
        <v>+</v>
      </c>
      <c r="I118" t="s">
        <v>622</v>
      </c>
      <c r="J118" s="64">
        <f>'6pf'!Q441</f>
        <v>45.3</v>
      </c>
      <c r="K118" t="s">
        <v>551</v>
      </c>
      <c r="L118">
        <v>367</v>
      </c>
      <c r="M118" s="64">
        <f>'6pf'!Q429</f>
        <v>45.3</v>
      </c>
      <c r="N118" t="str">
        <f>IF(J118&lt;=M118,"+","-")</f>
        <v>+</v>
      </c>
    </row>
    <row r="119" spans="2:14">
      <c r="B119" t="s">
        <v>623</v>
      </c>
      <c r="C119">
        <f>'6pf'!P442</f>
        <v>46</v>
      </c>
      <c r="D119" t="s">
        <v>551</v>
      </c>
      <c r="E119">
        <v>368</v>
      </c>
      <c r="F119">
        <f>'6pf'!P430</f>
        <v>46</v>
      </c>
      <c r="G119" t="str">
        <f>IF(C119&lt;=F119,"+","-")</f>
        <v>+</v>
      </c>
      <c r="I119" t="s">
        <v>623</v>
      </c>
      <c r="J119" s="64">
        <f>'6pf'!Q442</f>
        <v>711.8</v>
      </c>
      <c r="K119" t="s">
        <v>551</v>
      </c>
      <c r="L119">
        <v>368</v>
      </c>
      <c r="M119" s="64">
        <f>'6pf'!Q430</f>
        <v>711.8</v>
      </c>
      <c r="N119" t="str">
        <f>IF(J119&lt;=M119,"+","-")</f>
        <v>+</v>
      </c>
    </row>
    <row r="120" spans="2:14">
      <c r="B120" t="s">
        <v>624</v>
      </c>
      <c r="C120">
        <f>'6pf'!P443</f>
        <v>59</v>
      </c>
      <c r="D120" t="s">
        <v>551</v>
      </c>
      <c r="E120">
        <v>369</v>
      </c>
      <c r="F120">
        <f>'6pf'!P431</f>
        <v>61</v>
      </c>
      <c r="G120" t="str">
        <f>IF(C120&lt;=F120,"+","-")</f>
        <v>+</v>
      </c>
      <c r="I120" t="s">
        <v>624</v>
      </c>
      <c r="J120" s="64">
        <f>'6pf'!Q443</f>
        <v>558.1</v>
      </c>
      <c r="K120" t="s">
        <v>551</v>
      </c>
      <c r="L120">
        <v>369</v>
      </c>
      <c r="M120" s="64">
        <f>'6pf'!Q431</f>
        <v>575.1</v>
      </c>
      <c r="N120" t="str">
        <f>IF(J120&lt;=M120,"+","-")</f>
        <v>+</v>
      </c>
    </row>
    <row r="121" spans="2:14">
      <c r="B121" t="s">
        <v>625</v>
      </c>
      <c r="C121">
        <f>'6pf'!P444</f>
        <v>444</v>
      </c>
      <c r="D121" t="s">
        <v>551</v>
      </c>
      <c r="E121">
        <v>376</v>
      </c>
      <c r="F121">
        <f>'6pf'!P438</f>
        <v>444</v>
      </c>
      <c r="G121" t="str">
        <f>IF(C121&lt;=F121,"+","-")</f>
        <v>+</v>
      </c>
      <c r="I121" t="s">
        <v>625</v>
      </c>
      <c r="J121" s="64">
        <f>'6pf'!Q444</f>
        <v>3412.4</v>
      </c>
      <c r="K121" t="s">
        <v>551</v>
      </c>
      <c r="L121">
        <v>376</v>
      </c>
      <c r="M121" s="64">
        <f>'6pf'!Q438</f>
        <v>3412.4</v>
      </c>
      <c r="N121" t="str">
        <f>IF(J121&lt;=M121,"+","-")</f>
        <v>+</v>
      </c>
    </row>
    <row r="122" spans="2:14">
      <c r="B122" t="s">
        <v>526</v>
      </c>
      <c r="C122">
        <f>'6pf'!P358</f>
        <v>96</v>
      </c>
      <c r="D122" t="s">
        <v>413</v>
      </c>
      <c r="E122" t="s">
        <v>626</v>
      </c>
      <c r="F122">
        <f>'6pf'!P534+'6pf'!P546+'6pf'!P555+'6pf'!P565+'6pf'!P572</f>
        <v>88</v>
      </c>
      <c r="G122" t="str">
        <f t="shared" ref="G122:G129" si="10">IF(C122=F122,"+","-")</f>
        <v>-</v>
      </c>
      <c r="I122" t="s">
        <v>526</v>
      </c>
      <c r="J122" s="64">
        <f>'6pf'!Q358</f>
        <v>810.3</v>
      </c>
      <c r="K122" t="s">
        <v>413</v>
      </c>
      <c r="L122" t="s">
        <v>626</v>
      </c>
      <c r="M122" s="64">
        <f>'6pf'!Q534+'6pf'!Q546+'6pf'!Q555+'6pf'!Q565+'6pf'!Q572</f>
        <v>781</v>
      </c>
      <c r="N122" t="str">
        <f t="shared" ref="N122:N129" si="11">IF(J122=M122,"+","-")</f>
        <v>-</v>
      </c>
    </row>
    <row r="123" spans="2:14">
      <c r="B123" t="s">
        <v>627</v>
      </c>
      <c r="C123">
        <f>'6pf'!P359+'6pf'!P370</f>
        <v>87</v>
      </c>
      <c r="D123" t="s">
        <v>413</v>
      </c>
      <c r="E123" t="s">
        <v>628</v>
      </c>
      <c r="F123">
        <f>'6pf'!P534+'6pf'!P546+'6pf'!P555</f>
        <v>87</v>
      </c>
      <c r="G123" t="str">
        <f t="shared" si="10"/>
        <v>+</v>
      </c>
      <c r="I123" t="s">
        <v>627</v>
      </c>
      <c r="J123" s="64">
        <f>'6pf'!Q359+'6pf'!Q370</f>
        <v>773.2</v>
      </c>
      <c r="K123" t="s">
        <v>413</v>
      </c>
      <c r="L123" t="s">
        <v>628</v>
      </c>
      <c r="M123" s="64">
        <f>'6pf'!Q534+'6pf'!Q546+'6pf'!Q555</f>
        <v>773.2</v>
      </c>
      <c r="N123" t="str">
        <f t="shared" si="11"/>
        <v>+</v>
      </c>
    </row>
    <row r="124" spans="2:14">
      <c r="B124" t="s">
        <v>629</v>
      </c>
      <c r="C124">
        <f>'6pf'!P361</f>
        <v>13</v>
      </c>
      <c r="D124" t="s">
        <v>413</v>
      </c>
      <c r="E124" t="s">
        <v>630</v>
      </c>
      <c r="F124">
        <f>'6pf'!P535+'6pf'!P547+'6pf'!P556</f>
        <v>13</v>
      </c>
      <c r="G124" t="str">
        <f t="shared" si="10"/>
        <v>+</v>
      </c>
      <c r="I124" t="s">
        <v>629</v>
      </c>
      <c r="J124" s="64">
        <f>'6pf'!Q361</f>
        <v>141.69999999999999</v>
      </c>
      <c r="K124" t="s">
        <v>413</v>
      </c>
      <c r="L124" t="s">
        <v>630</v>
      </c>
      <c r="M124" s="64">
        <f>'6pf'!Q535+'6pf'!Q547+'6pf'!Q556</f>
        <v>141.69999999999999</v>
      </c>
      <c r="N124" t="str">
        <f t="shared" si="11"/>
        <v>+</v>
      </c>
    </row>
    <row r="125" spans="2:14">
      <c r="B125" t="s">
        <v>631</v>
      </c>
      <c r="C125">
        <f>'6pf'!P364</f>
        <v>50</v>
      </c>
      <c r="D125" t="s">
        <v>413</v>
      </c>
      <c r="E125" t="s">
        <v>632</v>
      </c>
      <c r="F125">
        <f>'6pf'!P537+'6pf'!P548+'6pf'!P557</f>
        <v>50</v>
      </c>
      <c r="G125" t="str">
        <f t="shared" si="10"/>
        <v>+</v>
      </c>
      <c r="I125" t="s">
        <v>631</v>
      </c>
      <c r="J125" s="64">
        <f>'6pf'!Q364</f>
        <v>457</v>
      </c>
      <c r="K125" t="s">
        <v>413</v>
      </c>
      <c r="L125" t="s">
        <v>632</v>
      </c>
      <c r="M125" s="64">
        <f>'6pf'!Q537+'6pf'!Q548+'6pf'!Q557</f>
        <v>457</v>
      </c>
      <c r="N125" t="str">
        <f t="shared" si="11"/>
        <v>+</v>
      </c>
    </row>
    <row r="126" spans="2:14">
      <c r="B126" t="s">
        <v>633</v>
      </c>
      <c r="C126">
        <f>'6pf'!P367</f>
        <v>24</v>
      </c>
      <c r="D126" t="s">
        <v>413</v>
      </c>
      <c r="E126" t="s">
        <v>634</v>
      </c>
      <c r="F126">
        <f>'6pf'!P539+'6pf'!P549+'6pf'!P558</f>
        <v>24</v>
      </c>
      <c r="G126" t="str">
        <f t="shared" si="10"/>
        <v>+</v>
      </c>
      <c r="I126" t="s">
        <v>633</v>
      </c>
      <c r="J126" s="64">
        <f>'6pf'!Q367</f>
        <v>174.5</v>
      </c>
      <c r="K126" t="s">
        <v>413</v>
      </c>
      <c r="L126" t="s">
        <v>634</v>
      </c>
      <c r="M126" s="64">
        <f>'6pf'!Q539+'6pf'!Q549+'6pf'!Q558</f>
        <v>174.5</v>
      </c>
      <c r="N126" t="str">
        <f t="shared" si="11"/>
        <v>+</v>
      </c>
    </row>
    <row r="127" spans="2:14">
      <c r="B127" t="s">
        <v>532</v>
      </c>
      <c r="C127">
        <f>'6pf'!P372</f>
        <v>9</v>
      </c>
      <c r="D127" t="s">
        <v>413</v>
      </c>
      <c r="E127" t="s">
        <v>635</v>
      </c>
      <c r="F127">
        <f>'6pf'!P565+'6pf'!P572</f>
        <v>1</v>
      </c>
      <c r="G127" t="str">
        <f t="shared" si="10"/>
        <v>-</v>
      </c>
      <c r="I127" t="s">
        <v>532</v>
      </c>
      <c r="J127" s="64">
        <f>'6pf'!Q372</f>
        <v>37.1</v>
      </c>
      <c r="K127" t="s">
        <v>413</v>
      </c>
      <c r="L127" t="s">
        <v>635</v>
      </c>
      <c r="M127" s="64">
        <f>'6pf'!Q565+'6pf'!Q572</f>
        <v>7.8</v>
      </c>
      <c r="N127" t="str">
        <f t="shared" si="11"/>
        <v>-</v>
      </c>
    </row>
    <row r="128" spans="2:14">
      <c r="B128" t="s">
        <v>636</v>
      </c>
      <c r="C128">
        <f>'6pf'!P373</f>
        <v>6</v>
      </c>
      <c r="D128" t="s">
        <v>413</v>
      </c>
      <c r="E128" t="s">
        <v>637</v>
      </c>
      <c r="F128">
        <f>'6pf'!P566+'6pf'!P573</f>
        <v>1</v>
      </c>
      <c r="G128" t="str">
        <f t="shared" si="10"/>
        <v>-</v>
      </c>
      <c r="I128" t="s">
        <v>636</v>
      </c>
      <c r="J128" s="64">
        <f>'6pf'!Q373</f>
        <v>27.9</v>
      </c>
      <c r="K128" t="s">
        <v>413</v>
      </c>
      <c r="L128" t="s">
        <v>637</v>
      </c>
      <c r="M128" s="64">
        <f>'6pf'!Q566+'6pf'!Q573</f>
        <v>7.8</v>
      </c>
      <c r="N128" t="str">
        <f t="shared" si="11"/>
        <v>-</v>
      </c>
    </row>
    <row r="129" spans="1:14">
      <c r="B129" t="s">
        <v>638</v>
      </c>
      <c r="C129">
        <f>'6pf'!P374+'6pf'!P375</f>
        <v>3</v>
      </c>
      <c r="D129" t="s">
        <v>413</v>
      </c>
      <c r="E129" t="s">
        <v>639</v>
      </c>
      <c r="F129">
        <f>'6pf'!P567+'6pf'!P574</f>
        <v>0</v>
      </c>
      <c r="G129" t="str">
        <f t="shared" si="10"/>
        <v>-</v>
      </c>
      <c r="I129" t="s">
        <v>638</v>
      </c>
      <c r="J129" s="64">
        <f>'6pf'!Q374+'6pf'!Q375</f>
        <v>9.1999999999999993</v>
      </c>
      <c r="K129" t="s">
        <v>413</v>
      </c>
      <c r="L129" t="s">
        <v>639</v>
      </c>
      <c r="M129" s="64">
        <f>'6pf'!Q567+'6pf'!Q574</f>
        <v>0</v>
      </c>
      <c r="N129" t="str">
        <f t="shared" si="11"/>
        <v>-</v>
      </c>
    </row>
    <row r="134" spans="1:14">
      <c r="B134" s="68" t="s">
        <v>640</v>
      </c>
      <c r="C134" s="68"/>
    </row>
    <row r="135" spans="1:14">
      <c r="A135" s="69"/>
      <c r="D135" t="s">
        <v>410</v>
      </c>
      <c r="G135" t="s">
        <v>411</v>
      </c>
    </row>
    <row r="136" spans="1:14">
      <c r="A136" s="69"/>
      <c r="B136" t="s">
        <v>641</v>
      </c>
      <c r="C136" s="64">
        <f>'6pf'!D26</f>
        <v>170.6</v>
      </c>
      <c r="D136" t="s">
        <v>642</v>
      </c>
      <c r="E136" t="s">
        <v>643</v>
      </c>
      <c r="F136" s="64">
        <f>'6pf'!M26</f>
        <v>4502.63</v>
      </c>
      <c r="G136" t="str">
        <f t="shared" ref="G136:G145" si="12">IF(C136&gt;=F136,"+","-")</f>
        <v>-</v>
      </c>
    </row>
    <row r="137" spans="1:14">
      <c r="A137" s="69"/>
      <c r="B137" t="s">
        <v>644</v>
      </c>
      <c r="C137" s="64">
        <f>'6pf'!F26</f>
        <v>171.1</v>
      </c>
      <c r="D137" t="s">
        <v>642</v>
      </c>
      <c r="E137" t="s">
        <v>641</v>
      </c>
      <c r="F137" s="64">
        <f>'6pf'!D26</f>
        <v>170.6</v>
      </c>
      <c r="G137" t="str">
        <f t="shared" si="12"/>
        <v>+</v>
      </c>
    </row>
    <row r="138" spans="1:14">
      <c r="A138" s="69"/>
      <c r="B138" t="s">
        <v>645</v>
      </c>
      <c r="C138" s="64">
        <f>'6pf'!G26</f>
        <v>171.1</v>
      </c>
      <c r="D138" t="s">
        <v>642</v>
      </c>
      <c r="E138" t="s">
        <v>644</v>
      </c>
      <c r="F138" s="64">
        <f>'6pf'!S26</f>
        <v>0</v>
      </c>
      <c r="G138" t="str">
        <f t="shared" si="12"/>
        <v>+</v>
      </c>
    </row>
    <row r="139" spans="1:14">
      <c r="A139" s="69"/>
      <c r="B139" t="s">
        <v>646</v>
      </c>
      <c r="C139" s="64">
        <f>'6pf'!H26</f>
        <v>182.4</v>
      </c>
      <c r="D139" t="s">
        <v>642</v>
      </c>
      <c r="E139" t="s">
        <v>645</v>
      </c>
      <c r="F139" s="64">
        <f>'6pf'!G26</f>
        <v>171.1</v>
      </c>
      <c r="G139" t="str">
        <f t="shared" si="12"/>
        <v>+</v>
      </c>
    </row>
    <row r="140" spans="1:14">
      <c r="A140" s="69"/>
      <c r="B140" t="s">
        <v>647</v>
      </c>
      <c r="C140" s="64">
        <f>'6pf'!I26</f>
        <v>191.5</v>
      </c>
      <c r="D140" t="s">
        <v>642</v>
      </c>
      <c r="E140" t="s">
        <v>646</v>
      </c>
      <c r="F140" s="64">
        <f>'6pf'!H26</f>
        <v>182.4</v>
      </c>
      <c r="G140" t="str">
        <f t="shared" si="12"/>
        <v>+</v>
      </c>
    </row>
    <row r="141" spans="1:14">
      <c r="A141" s="69"/>
      <c r="B141" t="s">
        <v>648</v>
      </c>
      <c r="C141" s="64">
        <f>'6pf'!J26</f>
        <v>4489.47</v>
      </c>
      <c r="D141" t="s">
        <v>642</v>
      </c>
      <c r="E141" t="s">
        <v>649</v>
      </c>
      <c r="F141" s="64">
        <f>'6pf'!K26</f>
        <v>4171.05</v>
      </c>
      <c r="G141" t="str">
        <f t="shared" si="12"/>
        <v>+</v>
      </c>
    </row>
    <row r="142" spans="1:14">
      <c r="A142" s="69"/>
      <c r="B142" t="s">
        <v>650</v>
      </c>
      <c r="C142" s="64">
        <f>'6pf'!L26</f>
        <v>4502.63</v>
      </c>
      <c r="D142" t="s">
        <v>642</v>
      </c>
      <c r="E142" t="s">
        <v>648</v>
      </c>
      <c r="F142" s="64">
        <f>'6pf'!J26</f>
        <v>4489.47</v>
      </c>
      <c r="G142" t="str">
        <f t="shared" si="12"/>
        <v>+</v>
      </c>
    </row>
    <row r="143" spans="1:14">
      <c r="A143" s="69"/>
      <c r="B143" t="s">
        <v>651</v>
      </c>
      <c r="C143" s="64">
        <f>'6pf'!M26</f>
        <v>4502.63</v>
      </c>
      <c r="D143" t="s">
        <v>642</v>
      </c>
      <c r="E143" t="s">
        <v>650</v>
      </c>
      <c r="F143" s="64">
        <f>'6pf'!L26</f>
        <v>4502.63</v>
      </c>
      <c r="G143" t="str">
        <f t="shared" si="12"/>
        <v>+</v>
      </c>
    </row>
    <row r="144" spans="1:14">
      <c r="A144" s="69"/>
      <c r="B144" t="s">
        <v>652</v>
      </c>
      <c r="C144" s="64">
        <f>'6pf'!N26</f>
        <v>4800</v>
      </c>
      <c r="D144" t="s">
        <v>642</v>
      </c>
      <c r="E144" t="s">
        <v>651</v>
      </c>
      <c r="F144" s="64">
        <f>'6pf'!M26</f>
        <v>4502.63</v>
      </c>
      <c r="G144" t="str">
        <f t="shared" si="12"/>
        <v>+</v>
      </c>
    </row>
    <row r="145" spans="2:7">
      <c r="B145" t="s">
        <v>653</v>
      </c>
      <c r="C145" s="64">
        <f>'6pf'!O26</f>
        <v>5039.47</v>
      </c>
      <c r="D145" t="s">
        <v>642</v>
      </c>
      <c r="E145" t="s">
        <v>652</v>
      </c>
      <c r="F145" s="64">
        <f>'6pf'!N26</f>
        <v>4800</v>
      </c>
      <c r="G145" t="str">
        <f t="shared" si="12"/>
        <v>+</v>
      </c>
    </row>
  </sheetData>
  <conditionalFormatting sqref="G3:G125 N4:N125">
    <cfRule type="cellIs" dxfId="1" priority="1" operator="equal">
      <formula>"+"</formula>
    </cfRule>
    <cfRule type="cellIs" dxfId="0" priority="2" operator="equal">
      <formula>"-"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6pf_titul</vt:lpstr>
      <vt:lpstr>6pf</vt:lpstr>
      <vt:lpstr>Контроль 6pf</vt:lpstr>
      <vt:lpstr>Контроль 6pf новопризнач.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work108</dc:creator>
  <cp:lastModifiedBy>HP</cp:lastModifiedBy>
  <cp:lastPrinted>2025-02-24T12:07:40Z</cp:lastPrinted>
  <dcterms:created xsi:type="dcterms:W3CDTF">2024-01-16T06:55:37Z</dcterms:created>
  <dcterms:modified xsi:type="dcterms:W3CDTF">2025-02-24T12:09:59Z</dcterms:modified>
</cp:coreProperties>
</file>