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zvity\2025\10\"/>
    </mc:Choice>
  </mc:AlternateContent>
  <xr:revisionPtr revIDLastSave="0" documentId="13_ncr:1_{57C45CCE-1A62-43DC-81E9-4D8FD2705B42}" xr6:coauthVersionLast="47" xr6:coauthVersionMax="47" xr10:uidLastSave="{00000000-0000-0000-0000-000000000000}"/>
  <bookViews>
    <workbookView xWindow="14235" yWindow="900" windowWidth="15030" windowHeight="15060" tabRatio="902" activeTab="5" xr2:uid="{B9C9A98F-522A-4ADE-9F7D-2A3985C903C6}"/>
  </bookViews>
  <sheets>
    <sheet name="5pf_titul" sheetId="1" r:id="rId1"/>
    <sheet name="5pf" sheetId="2" r:id="rId2"/>
    <sheet name="5pf Контроль" sheetId="3" r:id="rId3"/>
    <sheet name="5pf_titul (раб)" sheetId="7" r:id="rId4"/>
    <sheet name="5pf (раб)" sheetId="8" r:id="rId5"/>
    <sheet name="5pf (раб) Контроль" sheetId="9" r:id="rId6"/>
  </sheets>
  <externalReferences>
    <externalReference r:id="rId7"/>
    <externalReference r:id="rId8"/>
    <externalReference r:id="rId9"/>
    <externalReference r:id="rId10"/>
  </externalReferences>
  <definedNames>
    <definedName name="_xlnm.Print_Titles" localSheetId="1">'5pf'!$3:$3</definedName>
    <definedName name="_xlnm.Print_Titles" localSheetId="4">'[1]5pf (rab)'!$A$3:$IV$3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9" l="1"/>
  <c r="C12" i="9"/>
  <c r="G12" i="9" s="1"/>
  <c r="F11" i="9"/>
  <c r="G11" i="9" s="1"/>
  <c r="C11" i="9"/>
  <c r="F10" i="9"/>
  <c r="C10" i="9"/>
  <c r="F9" i="9"/>
  <c r="C9" i="9"/>
  <c r="G9" i="9" s="1"/>
  <c r="F6" i="9"/>
  <c r="C6" i="9"/>
  <c r="F5" i="9"/>
  <c r="G5" i="9" s="1"/>
  <c r="C5" i="9"/>
  <c r="F4" i="9"/>
  <c r="C4" i="9"/>
  <c r="G4" i="9" s="1"/>
  <c r="F3" i="9"/>
  <c r="C3" i="9"/>
  <c r="F26" i="8"/>
  <c r="G26" i="8" s="1"/>
  <c r="F25" i="8"/>
  <c r="G25" i="8" s="1"/>
  <c r="F24" i="8"/>
  <c r="G24" i="8" s="1"/>
  <c r="F23" i="8"/>
  <c r="G23" i="8" s="1"/>
  <c r="F22" i="8"/>
  <c r="G22" i="8" s="1"/>
  <c r="F21" i="8"/>
  <c r="G21" i="8" s="1"/>
  <c r="F20" i="8"/>
  <c r="G20" i="8" s="1"/>
  <c r="F19" i="8"/>
  <c r="G19" i="8" s="1"/>
  <c r="F18" i="8"/>
  <c r="G18" i="8" s="1"/>
  <c r="F17" i="8"/>
  <c r="G17" i="8" s="1"/>
  <c r="F15" i="8"/>
  <c r="G15" i="8" s="1"/>
  <c r="F14" i="8"/>
  <c r="G14" i="8"/>
  <c r="F13" i="8"/>
  <c r="G13" i="8" s="1"/>
  <c r="F12" i="8"/>
  <c r="G12" i="8" s="1"/>
  <c r="F11" i="8"/>
  <c r="G11" i="8" s="1"/>
  <c r="F10" i="8"/>
  <c r="G10" i="8"/>
  <c r="F9" i="8"/>
  <c r="G9" i="8" s="1"/>
  <c r="F8" i="8"/>
  <c r="G8" i="8" s="1"/>
  <c r="F7" i="8"/>
  <c r="G7" i="8"/>
  <c r="F6" i="8"/>
  <c r="G6" i="8" s="1"/>
  <c r="F5" i="8"/>
  <c r="G5" i="8" s="1"/>
  <c r="F4" i="8"/>
  <c r="G4" i="8" s="1"/>
  <c r="F13" i="3"/>
  <c r="C13" i="3"/>
  <c r="F12" i="3"/>
  <c r="C12" i="3"/>
  <c r="F11" i="3"/>
  <c r="C11" i="3"/>
  <c r="F10" i="3"/>
  <c r="C10" i="3"/>
  <c r="F9" i="3"/>
  <c r="C9" i="3"/>
  <c r="F7" i="3"/>
  <c r="C7" i="3"/>
  <c r="F6" i="3"/>
  <c r="C6" i="3"/>
  <c r="F5" i="3"/>
  <c r="C5" i="3"/>
  <c r="F4" i="3"/>
  <c r="C4" i="3"/>
  <c r="F3" i="3"/>
  <c r="C3" i="3"/>
  <c r="I24" i="8"/>
  <c r="K24" i="8" s="1"/>
  <c r="H24" i="8"/>
  <c r="J24" i="8"/>
  <c r="I18" i="8"/>
  <c r="K18" i="8"/>
  <c r="H18" i="8"/>
  <c r="J18" i="8" s="1"/>
  <c r="I4" i="8"/>
  <c r="K4" i="8"/>
  <c r="H4" i="8"/>
  <c r="J4" i="8" s="1"/>
  <c r="G24" i="2"/>
  <c r="I24" i="2" s="1"/>
  <c r="F24" i="2"/>
  <c r="H24" i="2" s="1"/>
  <c r="G18" i="2"/>
  <c r="I18" i="2" s="1"/>
  <c r="F18" i="2"/>
  <c r="H18" i="2" s="1"/>
  <c r="G4" i="2"/>
  <c r="I4" i="2" s="1"/>
  <c r="F4" i="2"/>
  <c r="H4" i="2" s="1"/>
  <c r="G4" i="3" l="1"/>
  <c r="G10" i="9"/>
  <c r="G6" i="9"/>
  <c r="G3" i="9"/>
  <c r="G11" i="3"/>
  <c r="G3" i="3"/>
  <c r="G7" i="3"/>
  <c r="G12" i="3"/>
  <c r="G10" i="3"/>
  <c r="G9" i="3"/>
  <c r="G6" i="3"/>
  <c r="G13" i="3"/>
  <c r="G5" i="3"/>
</calcChain>
</file>

<file path=xl/sharedStrings.xml><?xml version="1.0" encoding="utf-8"?>
<sst xmlns="http://schemas.openxmlformats.org/spreadsheetml/2006/main" count="250" uniqueCount="107">
  <si>
    <t xml:space="preserve">Державне статистичне спостереження </t>
  </si>
  <si>
    <t>ЗВІТ
про розподіл пенсіонерів за розмірами призначених місячних пенсій</t>
  </si>
  <si>
    <t xml:space="preserve">на </t>
  </si>
  <si>
    <t>Подають:</t>
  </si>
  <si>
    <t>Терміни подання</t>
  </si>
  <si>
    <t xml:space="preserve">Форма № 5-ПФ
</t>
  </si>
  <si>
    <t>Управління Пенсійного фонду України в районах, містах і районах у містах</t>
  </si>
  <si>
    <t xml:space="preserve">ЗАТВЕРДЖЕНО
Наказ Пенсійного фонду України
та Державного комітету статистики України
від 29.12.2003 р. № 127/471
</t>
  </si>
  <si>
    <t>– головним управлінням Пенсійного фонду України в Автономній Республіці Крим, областях, містах Києві та Севастополі</t>
  </si>
  <si>
    <t>2 числа після звітного періоду</t>
  </si>
  <si>
    <t>– районним,міським відділам статистики</t>
  </si>
  <si>
    <t>Головні управління Пенсійного фонду України в Автономній Республіці Крим, областях, містах Києві та Севастополі</t>
  </si>
  <si>
    <t>– Пенсійному фонду України</t>
  </si>
  <si>
    <t>5 числа після звітного періоду</t>
  </si>
  <si>
    <t>– головному управлінню статистики в Автономній Республіці Крим, обласним, Київському та Севастопольському міським управлінням статистики зведену інформацію по регіону та районах</t>
  </si>
  <si>
    <t>Квартальна</t>
  </si>
  <si>
    <t>Пенсійний фонд України зведену інформацію по Україні та регіонах</t>
  </si>
  <si>
    <t>8 числа після звітного періоду</t>
  </si>
  <si>
    <t>– Державному комітету статистики України</t>
  </si>
  <si>
    <t>Найменування організації-складача інформації</t>
  </si>
  <si>
    <t>Головне управління ПФУ в Волинській області</t>
  </si>
  <si>
    <t>Поштова адреса</t>
  </si>
  <si>
    <t>Код форми документа за ДКУД</t>
  </si>
  <si>
    <t>Коди організації-складача</t>
  </si>
  <si>
    <t>за ЄДРПОУ</t>
  </si>
  <si>
    <t>території (КОАТУУ)</t>
  </si>
  <si>
    <t>виду економічної діяльності (КВЕД)</t>
  </si>
  <si>
    <t>форми власності (КФВ)</t>
  </si>
  <si>
    <t>організаційно-правової форми господарювання (КОПФГ)</t>
  </si>
  <si>
    <t>міністерства, іншого центрального органу, якому підпорядкована організація складач інформації (СПОДУ)*</t>
  </si>
  <si>
    <t>КС</t>
  </si>
  <si>
    <t>* тільки для підприємств державної форми власності</t>
  </si>
  <si>
    <t>Назва показників</t>
  </si>
  <si>
    <t>№№ рядків</t>
  </si>
  <si>
    <t>Чисельність пенсіонерів усіх категорій (осіб)</t>
  </si>
  <si>
    <t>А</t>
  </si>
  <si>
    <t>Б</t>
  </si>
  <si>
    <t>Всього пенсіонерів (02-22)
 у тому числi одержують пенсії у загальній сумі:</t>
  </si>
  <si>
    <t>01</t>
  </si>
  <si>
    <t>до 800 грн. Включно</t>
  </si>
  <si>
    <t>02</t>
  </si>
  <si>
    <t>від 801 грн. до 1000 грн.</t>
  </si>
  <si>
    <t>03</t>
  </si>
  <si>
    <t>від 1001 грн. до 1100 грн.</t>
  </si>
  <si>
    <t>04</t>
  </si>
  <si>
    <t>від 1101 грн. до 1200 грн.</t>
  </si>
  <si>
    <t>05</t>
  </si>
  <si>
    <t>від 1201 грн. до 1300 грн.</t>
  </si>
  <si>
    <t>06</t>
  </si>
  <si>
    <t>від 1301 грн. до 1400 грн.</t>
  </si>
  <si>
    <t>07</t>
  </si>
  <si>
    <t>від 1401 грн. до 1500 грн.</t>
  </si>
  <si>
    <t>08</t>
  </si>
  <si>
    <t>від 1501 грн. до 2000 грн.</t>
  </si>
  <si>
    <t>09</t>
  </si>
  <si>
    <t>від 2001 грн. до 3000 грн.</t>
  </si>
  <si>
    <t>10</t>
  </si>
  <si>
    <t>від 3001 грн. до 4000 грн.</t>
  </si>
  <si>
    <t>11</t>
  </si>
  <si>
    <t>від 4001 грн. до 5000 грн.</t>
  </si>
  <si>
    <t>12</t>
  </si>
  <si>
    <t>від 5001 грн. до 10000 грн.</t>
  </si>
  <si>
    <t>13</t>
  </si>
  <si>
    <t>понад 10000 грн.</t>
  </si>
  <si>
    <t>14</t>
  </si>
  <si>
    <t>Із загального числа пенсіонерів (рядок 01) одержують пенсію:
- за віком</t>
  </si>
  <si>
    <t>15</t>
  </si>
  <si>
    <t>- по інвалідності</t>
  </si>
  <si>
    <t>16</t>
  </si>
  <si>
    <t>- у разі втрати годувальника</t>
  </si>
  <si>
    <t>17</t>
  </si>
  <si>
    <t>- за вислугу років</t>
  </si>
  <si>
    <t>18</t>
  </si>
  <si>
    <t>- соціальні пенсії</t>
  </si>
  <si>
    <t>19</t>
  </si>
  <si>
    <t>- довічне утримання суддів</t>
  </si>
  <si>
    <t>20</t>
  </si>
  <si>
    <t>Із загального числапенсіонерів (рядок 01) одержують пенсію:
- нижче прожиткового мінімуму</t>
  </si>
  <si>
    <t>21</t>
  </si>
  <si>
    <t>- у розмірі прожиткового мінімуму</t>
  </si>
  <si>
    <t>22</t>
  </si>
  <si>
    <t>- вище прожиткового мінімуму</t>
  </si>
  <si>
    <t>23</t>
  </si>
  <si>
    <t xml:space="preserve"> Із загального числа пенсіонерів (рядок 01) -  працюючі пенсіонери</t>
  </si>
  <si>
    <t>24</t>
  </si>
  <si>
    <t>Довідково: ті які працюють на спец посадах «виплата пенсій припинена»</t>
  </si>
  <si>
    <t>25</t>
  </si>
  <si>
    <t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</si>
  <si>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>Чисельність</t>
  </si>
  <si>
    <t>Результат</t>
  </si>
  <si>
    <t>=</t>
  </si>
  <si>
    <t>02-14</t>
  </si>
  <si>
    <t>15-20</t>
  </si>
  <si>
    <t>21-23</t>
  </si>
  <si>
    <t>&lt;=</t>
  </si>
  <si>
    <t>25(Раб)</t>
  </si>
  <si>
    <t>Сума</t>
  </si>
  <si>
    <t>ЗВІТ
про розподіл працюючих пенсіонерів за розмірами призначених місячних пенсій</t>
  </si>
  <si>
    <r>
      <t xml:space="preserve">Чисельність </t>
    </r>
    <r>
      <rPr>
        <b/>
        <u/>
        <sz val="8"/>
        <rFont val="Times New Roman"/>
        <charset val="204"/>
      </rPr>
      <t>працюючих</t>
    </r>
    <r>
      <rPr>
        <sz val="8"/>
        <rFont val="Times New Roman"/>
        <charset val="204"/>
      </rPr>
      <t xml:space="preserve"> пенсіонерів усіх категорій (осіб)</t>
    </r>
  </si>
  <si>
    <t xml:space="preserve"> Із загального числа пенсіонерів (рядок 01) -  працюючі пенсіонери(85%  признач.розміру)</t>
  </si>
  <si>
    <t>Сума признач. місяч. пенсій з цільовою грошов. допомогою з урахув. інд. (тис.грн)</t>
  </si>
  <si>
    <t>Сер. розміри призн. пенсій з цільовою грош. допом. з урахув. інд. (грн. коп)</t>
  </si>
  <si>
    <t>Виконавець Оксана Шепаткова    (0332) 281041
(прізвище, номер телефону)</t>
  </si>
  <si>
    <t>01.10.2025</t>
  </si>
  <si>
    <t>Київський майдан, 6,  м. Луцьк, 43027</t>
  </si>
  <si>
    <t>Керівник Роман САСОВСЬКИЙ
(підпис) (прізвище, ініціали)</t>
  </si>
  <si>
    <t>"03" жовтня 2025 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</si>
</sst>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name val="Times New Roman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i/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Times New Roman"/>
      <charset val="204"/>
    </font>
    <font>
      <sz val="8"/>
      <color indexed="10"/>
      <name val="Times New Roman"/>
      <charset val="204"/>
    </font>
    <font>
      <b/>
      <u/>
      <sz val="8"/>
      <name val="Times New Roman"/>
      <charset val="204"/>
    </font>
    <font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sz val="11"/>
      <color rgb="FF9C570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C6EFCE"/>
      </patternFill>
    </fill>
  </fills>
  <borders count="28">
    <border>
      <left/>
      <right/>
      <top/>
      <bottom/>
      <diagonal/>
    </border>
    <border>
      <left style="medium">
        <color indexed="0"/>
      </left>
      <right style="medium">
        <color indexed="0"/>
      </right>
      <top style="medium">
        <color indexed="0"/>
      </top>
      <bottom/>
      <diagonal/>
    </border>
    <border>
      <left style="medium">
        <color indexed="0"/>
      </left>
      <right/>
      <top/>
      <bottom style="medium">
        <color indexed="0"/>
      </bottom>
      <diagonal/>
    </border>
    <border>
      <left/>
      <right/>
      <top/>
      <bottom style="medium">
        <color indexed="0"/>
      </bottom>
      <diagonal/>
    </border>
    <border>
      <left/>
      <right style="medium">
        <color indexed="0"/>
      </right>
      <top/>
      <bottom style="medium">
        <color indexed="0"/>
      </bottom>
      <diagonal/>
    </border>
    <border>
      <left style="medium">
        <color indexed="0"/>
      </left>
      <right style="medium">
        <color indexed="0"/>
      </right>
      <top/>
      <bottom style="medium">
        <color indexed="0"/>
      </bottom>
      <diagonal/>
    </border>
    <border>
      <left style="medium">
        <color indexed="0"/>
      </left>
      <right/>
      <top/>
      <bottom/>
      <diagonal/>
    </border>
    <border>
      <left style="medium">
        <color indexed="0"/>
      </left>
      <right style="medium">
        <color indexed="0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/>
      <diagonal/>
    </border>
    <border>
      <left style="medium">
        <color indexed="0"/>
      </left>
      <right/>
      <top style="medium">
        <color indexed="0"/>
      </top>
      <bottom/>
      <diagonal/>
    </border>
    <border>
      <left/>
      <right/>
      <top style="medium">
        <color indexed="0"/>
      </top>
      <bottom/>
      <diagonal/>
    </border>
    <border>
      <left/>
      <right style="medium">
        <color indexed="0"/>
      </right>
      <top style="medium">
        <color indexed="0"/>
      </top>
      <bottom/>
      <diagonal/>
    </border>
    <border>
      <left/>
      <right style="medium">
        <color indexed="0"/>
      </right>
      <top/>
      <bottom/>
      <diagonal/>
    </border>
    <border>
      <left style="medium">
        <color indexed="0"/>
      </left>
      <right/>
      <top style="medium">
        <color indexed="0"/>
      </top>
      <bottom style="medium">
        <color indexed="0"/>
      </bottom>
      <diagonal/>
    </border>
    <border>
      <left/>
      <right/>
      <top style="medium">
        <color indexed="0"/>
      </top>
      <bottom style="medium">
        <color indexed="0"/>
      </bottom>
      <diagonal/>
    </border>
    <border>
      <left/>
      <right style="medium">
        <color indexed="0"/>
      </right>
      <top style="medium">
        <color indexed="0"/>
      </top>
      <bottom style="medium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10" fillId="20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4" borderId="0" applyNumberFormat="0" applyBorder="0" applyAlignment="0" applyProtection="0"/>
    <xf numFmtId="0" fontId="10" fillId="25" borderId="0" applyNumberFormat="0" applyBorder="0" applyAlignment="0" applyProtection="0"/>
    <xf numFmtId="0" fontId="11" fillId="26" borderId="19" applyNumberFormat="0" applyAlignment="0" applyProtection="0"/>
    <xf numFmtId="0" fontId="12" fillId="27" borderId="20" applyNumberFormat="0" applyAlignment="0" applyProtection="0"/>
    <xf numFmtId="0" fontId="13" fillId="27" borderId="19" applyNumberFormat="0" applyAlignment="0" applyProtection="0"/>
    <xf numFmtId="0" fontId="14" fillId="0" borderId="21" applyNumberFormat="0" applyFill="0" applyAlignment="0" applyProtection="0"/>
    <xf numFmtId="0" fontId="15" fillId="0" borderId="22" applyNumberFormat="0" applyFill="0" applyAlignment="0" applyProtection="0"/>
    <xf numFmtId="0" fontId="16" fillId="0" borderId="23" applyNumberFormat="0" applyFill="0" applyAlignment="0" applyProtection="0"/>
    <xf numFmtId="0" fontId="16" fillId="0" borderId="0" applyNumberFormat="0" applyFill="0" applyBorder="0" applyAlignment="0" applyProtection="0"/>
    <xf numFmtId="0" fontId="17" fillId="0" borderId="24" applyNumberFormat="0" applyFill="0" applyAlignment="0" applyProtection="0"/>
    <xf numFmtId="0" fontId="18" fillId="28" borderId="25" applyNumberFormat="0" applyAlignment="0" applyProtection="0"/>
    <xf numFmtId="0" fontId="19" fillId="30" borderId="0" applyNumberFormat="0" applyBorder="0" applyAlignment="0" applyProtection="0"/>
    <xf numFmtId="0" fontId="20" fillId="0" borderId="0" applyNumberFormat="0" applyFill="0" applyBorder="0" applyAlignment="0" applyProtection="0"/>
    <xf numFmtId="0" fontId="9" fillId="31" borderId="26" applyNumberFormat="0" applyFont="0" applyAlignment="0" applyProtection="0"/>
    <xf numFmtId="0" fontId="9" fillId="31" borderId="26" applyNumberFormat="0" applyFont="0" applyAlignment="0" applyProtection="0"/>
    <xf numFmtId="0" fontId="21" fillId="0" borderId="27" applyNumberFormat="0" applyFill="0" applyAlignment="0" applyProtection="0"/>
    <xf numFmtId="0" fontId="22" fillId="0" borderId="0" applyNumberFormat="0" applyFill="0" applyBorder="0" applyAlignment="0" applyProtection="0"/>
    <xf numFmtId="0" fontId="23" fillId="32" borderId="0" applyNumberFormat="0" applyBorder="0" applyAlignment="0" applyProtection="0"/>
    <xf numFmtId="0" fontId="9" fillId="0" borderId="0"/>
    <xf numFmtId="0" fontId="24" fillId="0" borderId="0" applyNumberFormat="0" applyFill="0" applyBorder="0" applyAlignment="0" applyProtection="0"/>
    <xf numFmtId="0" fontId="25" fillId="29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</cellStyleXfs>
  <cellXfs count="98">
    <xf numFmtId="0" fontId="0" fillId="0" borderId="0" xfId="0"/>
    <xf numFmtId="0" fontId="1" fillId="0" borderId="0" xfId="0" applyFont="1"/>
    <xf numFmtId="0" fontId="5" fillId="0" borderId="0" xfId="0" applyFont="1"/>
    <xf numFmtId="49" fontId="5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Protection="1"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1" fontId="0" fillId="0" borderId="0" xfId="0" applyNumberFormat="1" applyAlignment="1" applyProtection="1">
      <alignment horizontal="right"/>
      <protection locked="0"/>
    </xf>
    <xf numFmtId="1" fontId="1" fillId="0" borderId="5" xfId="0" applyNumberFormat="1" applyFont="1" applyBorder="1" applyAlignment="1" applyProtection="1">
      <alignment horizontal="right" vertical="top" wrapText="1"/>
      <protection locked="0"/>
    </xf>
    <xf numFmtId="1" fontId="1" fillId="0" borderId="4" xfId="0" applyNumberFormat="1" applyFont="1" applyBorder="1" applyAlignment="1" applyProtection="1">
      <alignment horizontal="right" vertical="top" wrapText="1"/>
      <protection locked="0"/>
    </xf>
    <xf numFmtId="0" fontId="1" fillId="0" borderId="7" xfId="0" applyFont="1" applyBorder="1" applyAlignment="1" applyProtection="1">
      <alignment horizontal="center" wrapText="1"/>
      <protection locked="0"/>
    </xf>
    <xf numFmtId="1" fontId="1" fillId="0" borderId="4" xfId="0" applyNumberFormat="1" applyFont="1" applyBorder="1" applyAlignment="1" applyProtection="1">
      <alignment horizontal="left" vertical="top" wrapText="1"/>
      <protection locked="0"/>
    </xf>
    <xf numFmtId="0" fontId="6" fillId="0" borderId="0" xfId="0" applyFont="1"/>
    <xf numFmtId="49" fontId="6" fillId="0" borderId="0" xfId="0" applyNumberFormat="1" applyFont="1" applyAlignment="1">
      <alignment wrapText="1"/>
    </xf>
    <xf numFmtId="49" fontId="6" fillId="0" borderId="0" xfId="0" applyNumberFormat="1" applyFont="1" applyAlignment="1">
      <alignment horizontal="center"/>
    </xf>
    <xf numFmtId="3" fontId="6" fillId="0" borderId="0" xfId="0" applyNumberFormat="1" applyFont="1"/>
    <xf numFmtId="4" fontId="6" fillId="0" borderId="0" xfId="0" applyNumberFormat="1" applyFont="1"/>
    <xf numFmtId="0" fontId="7" fillId="0" borderId="0" xfId="0" applyFont="1"/>
    <xf numFmtId="0" fontId="6" fillId="0" borderId="0" xfId="0" applyFont="1" applyAlignment="1">
      <alignment horizontal="left" vertical="top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top" wrapText="1"/>
    </xf>
    <xf numFmtId="3" fontId="6" fillId="0" borderId="9" xfId="0" applyNumberFormat="1" applyFont="1" applyBorder="1" applyAlignment="1">
      <alignment horizontal="center" vertical="top" wrapText="1"/>
    </xf>
    <xf numFmtId="4" fontId="6" fillId="0" borderId="10" xfId="0" applyNumberFormat="1" applyFont="1" applyBorder="1" applyAlignment="1">
      <alignment horizontal="center" vertical="top" wrapText="1"/>
    </xf>
    <xf numFmtId="4" fontId="6" fillId="0" borderId="9" xfId="0" applyNumberFormat="1" applyFont="1" applyBorder="1" applyAlignment="1">
      <alignment horizontal="center" vertical="top" wrapText="1"/>
    </xf>
    <xf numFmtId="0" fontId="7" fillId="0" borderId="0" xfId="0" applyFont="1" applyAlignment="1">
      <alignment horizontal="left" vertical="top" wrapText="1"/>
    </xf>
    <xf numFmtId="1" fontId="6" fillId="0" borderId="0" xfId="0" applyNumberFormat="1" applyFont="1"/>
    <xf numFmtId="49" fontId="6" fillId="0" borderId="9" xfId="0" applyNumberFormat="1" applyFont="1" applyBorder="1" applyAlignment="1">
      <alignment horizontal="center" wrapText="1"/>
    </xf>
    <xf numFmtId="49" fontId="6" fillId="0" borderId="9" xfId="0" applyNumberFormat="1" applyFont="1" applyBorder="1" applyAlignment="1">
      <alignment horizontal="center"/>
    </xf>
    <xf numFmtId="1" fontId="6" fillId="0" borderId="9" xfId="0" applyNumberFormat="1" applyFont="1" applyBorder="1" applyAlignment="1">
      <alignment horizontal="center"/>
    </xf>
    <xf numFmtId="1" fontId="7" fillId="0" borderId="0" xfId="0" applyNumberFormat="1" applyFont="1"/>
    <xf numFmtId="49" fontId="6" fillId="0" borderId="9" xfId="0" applyNumberFormat="1" applyFont="1" applyBorder="1" applyAlignment="1">
      <alignment wrapText="1"/>
    </xf>
    <xf numFmtId="3" fontId="4" fillId="0" borderId="9" xfId="0" applyNumberFormat="1" applyFont="1" applyBorder="1" applyAlignment="1">
      <alignment horizontal="right"/>
    </xf>
    <xf numFmtId="4" fontId="4" fillId="0" borderId="9" xfId="0" applyNumberFormat="1" applyFont="1" applyBorder="1" applyAlignment="1">
      <alignment horizontal="right"/>
    </xf>
    <xf numFmtId="3" fontId="7" fillId="0" borderId="0" xfId="0" applyNumberFormat="1" applyFont="1"/>
    <xf numFmtId="4" fontId="7" fillId="0" borderId="0" xfId="0" applyNumberFormat="1" applyFont="1"/>
    <xf numFmtId="49" fontId="4" fillId="0" borderId="9" xfId="0" applyNumberFormat="1" applyFont="1" applyBorder="1" applyAlignment="1">
      <alignment horizontal="center"/>
    </xf>
    <xf numFmtId="3" fontId="4" fillId="0" borderId="0" xfId="0" applyNumberFormat="1" applyFont="1"/>
    <xf numFmtId="0" fontId="4" fillId="0" borderId="0" xfId="0" applyFont="1"/>
    <xf numFmtId="49" fontId="6" fillId="0" borderId="11" xfId="0" applyNumberFormat="1" applyFont="1" applyBorder="1" applyAlignment="1">
      <alignment wrapText="1"/>
    </xf>
    <xf numFmtId="49" fontId="4" fillId="0" borderId="11" xfId="0" applyNumberFormat="1" applyFont="1" applyBorder="1" applyAlignment="1">
      <alignment horizontal="center"/>
    </xf>
    <xf numFmtId="3" fontId="4" fillId="0" borderId="11" xfId="0" applyNumberFormat="1" applyFont="1" applyBorder="1" applyAlignment="1">
      <alignment horizontal="right"/>
    </xf>
    <xf numFmtId="4" fontId="4" fillId="0" borderId="11" xfId="0" applyNumberFormat="1" applyFont="1" applyBorder="1" applyAlignment="1">
      <alignment horizontal="right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49" fontId="5" fillId="0" borderId="0" xfId="0" applyNumberFormat="1" applyFont="1" applyAlignment="1">
      <alignment horizontal="left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15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2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left" vertical="top" wrapText="1" indent="1"/>
    </xf>
    <xf numFmtId="0" fontId="1" fillId="0" borderId="4" xfId="0" applyFont="1" applyBorder="1" applyAlignment="1">
      <alignment horizontal="left" vertical="top" wrapText="1" indent="1"/>
    </xf>
    <xf numFmtId="0" fontId="1" fillId="0" borderId="6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5" xfId="0" applyFont="1" applyBorder="1" applyAlignment="1" applyProtection="1">
      <alignment horizontal="center" vertical="top" wrapText="1"/>
      <protection locked="0"/>
    </xf>
    <xf numFmtId="0" fontId="1" fillId="0" borderId="16" xfId="0" applyFont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horizontal="center" vertical="top" wrapText="1"/>
      <protection locked="0"/>
    </xf>
    <xf numFmtId="0" fontId="1" fillId="0" borderId="18" xfId="0" applyFont="1" applyBorder="1" applyAlignment="1" applyProtection="1">
      <alignment horizontal="center" vertical="top" wrapText="1"/>
      <protection locked="0"/>
    </xf>
    <xf numFmtId="0" fontId="1" fillId="0" borderId="13" xfId="0" applyFont="1" applyBorder="1" applyProtection="1">
      <protection locked="0"/>
    </xf>
    <xf numFmtId="0" fontId="2" fillId="0" borderId="16" xfId="0" applyFont="1" applyBorder="1" applyAlignment="1" applyProtection="1">
      <alignment vertical="top" wrapText="1"/>
      <protection locked="0"/>
    </xf>
    <xf numFmtId="0" fontId="2" fillId="0" borderId="17" xfId="0" applyFont="1" applyBorder="1" applyAlignment="1" applyProtection="1">
      <alignment vertical="top" wrapText="1"/>
      <protection locked="0"/>
    </xf>
    <xf numFmtId="0" fontId="2" fillId="0" borderId="18" xfId="0" applyFont="1" applyBorder="1" applyAlignment="1" applyProtection="1">
      <alignment vertical="top" wrapText="1"/>
      <protection locked="0"/>
    </xf>
    <xf numFmtId="0" fontId="3" fillId="0" borderId="16" xfId="0" applyFont="1" applyBorder="1" applyAlignment="1" applyProtection="1">
      <alignment vertical="top" wrapText="1"/>
      <protection locked="0"/>
    </xf>
    <xf numFmtId="0" fontId="3" fillId="0" borderId="17" xfId="0" applyFont="1" applyBorder="1" applyAlignment="1" applyProtection="1">
      <alignment vertical="top" wrapText="1"/>
      <protection locked="0"/>
    </xf>
    <xf numFmtId="0" fontId="3" fillId="0" borderId="18" xfId="0" applyFont="1" applyBorder="1" applyAlignment="1" applyProtection="1">
      <alignment vertical="top" wrapText="1"/>
      <protection locked="0"/>
    </xf>
    <xf numFmtId="0" fontId="1" fillId="0" borderId="16" xfId="0" applyFont="1" applyBorder="1" applyAlignment="1" applyProtection="1">
      <alignment vertical="top" wrapText="1"/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1" fillId="0" borderId="18" xfId="0" applyFont="1" applyBorder="1" applyAlignment="1" applyProtection="1">
      <alignment vertical="top" wrapText="1"/>
      <protection locked="0"/>
    </xf>
    <xf numFmtId="0" fontId="4" fillId="0" borderId="0" xfId="0" applyFont="1" applyAlignment="1">
      <alignment horizontal="left" vertical="top" wrapText="1"/>
    </xf>
    <xf numFmtId="0" fontId="0" fillId="0" borderId="0" xfId="0" applyAlignment="1">
      <alignment horizontal="right" wrapText="1"/>
    </xf>
    <xf numFmtId="0" fontId="1" fillId="0" borderId="0" xfId="0" applyFont="1" applyAlignment="1">
      <alignment horizontal="right" wrapText="1"/>
    </xf>
  </cellXfs>
  <cellStyles count="56">
    <cellStyle name="20% - Акцент1 2" xfId="2" xr:uid="{6A005A76-237A-4559-860D-DE3F2E72ACAD}"/>
    <cellStyle name="20% - Акцент2 2" xfId="4" xr:uid="{4CA5E3F2-ABBD-4E0B-AAD9-94270473500D}"/>
    <cellStyle name="20% - Акцент3 2" xfId="6" xr:uid="{D57684E0-EFCD-418B-B613-8D5CAE866A66}"/>
    <cellStyle name="20% - Акцент4 2" xfId="8" xr:uid="{E5C82030-53DC-41EA-BD0C-5CB9CDE95E0E}"/>
    <cellStyle name="20% - Акцент5 2" xfId="10" xr:uid="{8F636BCC-61F0-45B7-B46C-01BD8BDBDF85}"/>
    <cellStyle name="20% - Акцент6 2" xfId="12" xr:uid="{4773AAF0-F045-4D54-A73C-4CD152ED7009}"/>
    <cellStyle name="20% – колірна тема 1" xfId="1" builtinId="30" customBuiltin="1"/>
    <cellStyle name="20% – колірна тема 2" xfId="3" builtinId="34" customBuiltin="1"/>
    <cellStyle name="20% – колірна тема 3" xfId="5" builtinId="38" customBuiltin="1"/>
    <cellStyle name="20% – колірна тема 4" xfId="7" builtinId="42" customBuiltin="1"/>
    <cellStyle name="20% – колірна тема 5" xfId="9" builtinId="46" customBuiltin="1"/>
    <cellStyle name="20% – колірна тема 6" xfId="11" builtinId="50" customBuiltin="1"/>
    <cellStyle name="40% - Акцент1 2" xfId="14" xr:uid="{41EE5C55-3384-44A7-ADB4-F5027F7F3A79}"/>
    <cellStyle name="40% - Акцент2 2" xfId="16" xr:uid="{1ECCFA59-3FDE-4F56-BFBA-6D6A34271063}"/>
    <cellStyle name="40% - Акцент3 2" xfId="18" xr:uid="{3A7CA1F1-C6F8-4110-90C4-59CBEE24AF9A}"/>
    <cellStyle name="40% - Акцент4 2" xfId="20" xr:uid="{28143204-EE7C-47D6-B089-831F3EC2B328}"/>
    <cellStyle name="40% - Акцент5 2" xfId="22" xr:uid="{E4D79FFD-E2AA-40C3-9DC2-720ECD5DD2A3}"/>
    <cellStyle name="40% - Акцент6 2" xfId="24" xr:uid="{A6D045A8-0DD1-4E0F-9333-36A95DBD5C96}"/>
    <cellStyle name="40% – колірна тема 1" xfId="13" builtinId="31" customBuiltin="1"/>
    <cellStyle name="40% – колірна тема 2" xfId="15" builtinId="35" customBuiltin="1"/>
    <cellStyle name="40% – колірна тема 3" xfId="17" builtinId="39" customBuiltin="1"/>
    <cellStyle name="40% – колірна тема 4" xfId="19" builtinId="43" customBuiltin="1"/>
    <cellStyle name="40% – колірна тема 5" xfId="21" builtinId="47" customBuiltin="1"/>
    <cellStyle name="40% – колірна тема 6" xfId="23" builtinId="51" customBuiltin="1"/>
    <cellStyle name="60% – колірна тема 1 2" xfId="50" xr:uid="{F01D8946-07E7-4340-A704-D4C402CAE57D}"/>
    <cellStyle name="60% – колірна тема 2 2" xfId="51" xr:uid="{0C79C5BC-715D-405E-850F-7F50496DB79D}"/>
    <cellStyle name="60% – колірна тема 3 2" xfId="52" xr:uid="{05B38D01-2C71-4FDB-8F7A-D09ACAD2EAA9}"/>
    <cellStyle name="60% – колірна тема 4 2" xfId="53" xr:uid="{AF96C623-7142-40DD-973A-709F30D7F29F}"/>
    <cellStyle name="60% – колірна тема 5 2" xfId="54" xr:uid="{7663F010-7232-456F-B4EE-ECF177FC7986}"/>
    <cellStyle name="60% – колірна тема 6 2" xfId="55" xr:uid="{694B4E07-965E-473B-B4ED-89EFBE3B6B22}"/>
    <cellStyle name="Ввід" xfId="31" builtinId="20" customBuiltin="1"/>
    <cellStyle name="Гарний" xfId="46" builtinId="26" customBuiltin="1"/>
    <cellStyle name="Заголовок 1" xfId="34" builtinId="16" customBuiltin="1"/>
    <cellStyle name="Заголовок 2" xfId="35" builtinId="17" customBuiltin="1"/>
    <cellStyle name="Заголовок 3" xfId="36" builtinId="18" customBuiltin="1"/>
    <cellStyle name="Заголовок 4" xfId="37" builtinId="19" customBuiltin="1"/>
    <cellStyle name="Звичайний" xfId="0" builtinId="0"/>
    <cellStyle name="Звичайний 2" xfId="47" xr:uid="{E1033582-CF6F-4DCA-A1E1-40B0026E2662}"/>
    <cellStyle name="Зв'язана клітинка" xfId="44" builtinId="24" customBuiltin="1"/>
    <cellStyle name="Колірна тема 1" xfId="25" builtinId="29" customBuiltin="1"/>
    <cellStyle name="Колірна тема 2" xfId="26" builtinId="33" customBuiltin="1"/>
    <cellStyle name="Колірна тема 3" xfId="27" builtinId="37" customBuiltin="1"/>
    <cellStyle name="Колірна тема 4" xfId="28" builtinId="41" customBuiltin="1"/>
    <cellStyle name="Колірна тема 5" xfId="29" builtinId="45" customBuiltin="1"/>
    <cellStyle name="Колірна тема 6" xfId="30" builtinId="49" customBuiltin="1"/>
    <cellStyle name="Контрольна клітинка" xfId="39" builtinId="23" customBuiltin="1"/>
    <cellStyle name="Назва 2" xfId="48" xr:uid="{83EFB086-8C48-446D-8F44-4B694FC6B1D6}"/>
    <cellStyle name="Нейтральний 2" xfId="49" xr:uid="{31FF0E92-4631-40E6-8175-F24418B1CEFA}"/>
    <cellStyle name="Обчислення" xfId="33" builtinId="22" customBuiltin="1"/>
    <cellStyle name="Підсумок" xfId="38" builtinId="25" customBuiltin="1"/>
    <cellStyle name="Поганий" xfId="40" builtinId="27" customBuiltin="1"/>
    <cellStyle name="Примечание 2" xfId="43" xr:uid="{9CECBB08-D4B3-48D0-AF2A-996427D14768}"/>
    <cellStyle name="Примітка" xfId="42" builtinId="10" customBuiltin="1"/>
    <cellStyle name="Результат" xfId="32" builtinId="21" customBuiltin="1"/>
    <cellStyle name="Текст попередження" xfId="45" builtinId="11" customBuiltin="1"/>
    <cellStyle name="Текст пояснення" xfId="41" builtinId="53" customBuiltin="1"/>
  </cellStyles>
  <dxfs count="4"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5pf%20(rab)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Dodatok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Dodatok%20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Dodatok%203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5pf (rab)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odatok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odatok 2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odatok 3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E77E7A-394A-4E3A-98E9-30BE39B96CA6}">
  <dimension ref="A1:I27"/>
  <sheetViews>
    <sheetView showFormulas="1" workbookViewId="0">
      <selection activeCell="G13" sqref="G13"/>
    </sheetView>
  </sheetViews>
  <sheetFormatPr defaultColWidth="9.33203125" defaultRowHeight="12.75" x14ac:dyDescent="0.2"/>
  <cols>
    <col min="1" max="1" width="6.1640625" customWidth="1"/>
    <col min="2" max="3" width="6.33203125" customWidth="1"/>
    <col min="4" max="4" width="6.83203125" customWidth="1"/>
    <col min="5" max="5" width="6" customWidth="1"/>
    <col min="6" max="6" width="9.1640625" customWidth="1"/>
    <col min="7" max="7" width="11.6640625" customWidth="1"/>
    <col min="8" max="8" width="5.33203125" customWidth="1"/>
    <col min="9" max="9" width="6.83203125" customWidth="1"/>
  </cols>
  <sheetData>
    <row r="1" spans="1:9" x14ac:dyDescent="0.2">
      <c r="A1" s="52" t="s">
        <v>0</v>
      </c>
      <c r="B1" s="52"/>
      <c r="C1" s="52"/>
      <c r="D1" s="52"/>
      <c r="E1" s="52"/>
      <c r="F1" s="52"/>
      <c r="G1" s="52"/>
    </row>
    <row r="2" spans="1:9" x14ac:dyDescent="0.2">
      <c r="A2" s="1"/>
    </row>
    <row r="3" spans="1:9" ht="35.25" customHeight="1" x14ac:dyDescent="0.25">
      <c r="A3" s="53" t="s">
        <v>1</v>
      </c>
      <c r="B3" s="53"/>
      <c r="C3" s="53"/>
      <c r="D3" s="53"/>
      <c r="E3" s="53"/>
      <c r="F3" s="53"/>
      <c r="G3" s="53"/>
    </row>
    <row r="4" spans="1:9" ht="15.75" customHeight="1" x14ac:dyDescent="0.25">
      <c r="B4" s="2"/>
      <c r="C4" s="3" t="s">
        <v>2</v>
      </c>
      <c r="D4" s="54" t="s">
        <v>103</v>
      </c>
      <c r="E4" s="54"/>
    </row>
    <row r="5" spans="1:9" ht="16.5" customHeight="1" thickBot="1" x14ac:dyDescent="0.3">
      <c r="A5" s="4"/>
    </row>
    <row r="6" spans="1:9" ht="14.25" customHeight="1" thickBot="1" x14ac:dyDescent="0.25">
      <c r="A6" s="55" t="s">
        <v>3</v>
      </c>
      <c r="B6" s="56"/>
      <c r="C6" s="56"/>
      <c r="D6" s="56"/>
      <c r="E6" s="57"/>
      <c r="F6" s="5" t="s">
        <v>4</v>
      </c>
      <c r="G6" s="58" t="s">
        <v>5</v>
      </c>
      <c r="H6" s="59"/>
      <c r="I6" s="59"/>
    </row>
    <row r="7" spans="1:9" ht="2.25" hidden="1" customHeight="1" x14ac:dyDescent="0.2">
      <c r="A7" s="6"/>
      <c r="B7" s="7"/>
      <c r="C7" s="7"/>
      <c r="D7" s="7"/>
      <c r="E7" s="8"/>
      <c r="F7" s="9"/>
      <c r="G7" s="10"/>
    </row>
    <row r="8" spans="1:9" ht="34.5" customHeight="1" x14ac:dyDescent="0.2">
      <c r="A8" s="60" t="s">
        <v>6</v>
      </c>
      <c r="B8" s="61"/>
      <c r="C8" s="61"/>
      <c r="D8" s="61"/>
      <c r="E8" s="62"/>
      <c r="F8" s="11"/>
      <c r="G8" s="63" t="s">
        <v>7</v>
      </c>
      <c r="H8" s="64"/>
      <c r="I8" s="64"/>
    </row>
    <row r="9" spans="1:9" ht="25.5" customHeight="1" x14ac:dyDescent="0.2">
      <c r="A9" s="65" t="s">
        <v>8</v>
      </c>
      <c r="B9" s="66"/>
      <c r="C9" s="66"/>
      <c r="D9" s="66"/>
      <c r="E9" s="67"/>
      <c r="F9" s="68" t="s">
        <v>9</v>
      </c>
      <c r="G9" s="63"/>
      <c r="H9" s="64"/>
      <c r="I9" s="64"/>
    </row>
    <row r="10" spans="1:9" ht="13.5" customHeight="1" thickBot="1" x14ac:dyDescent="0.25">
      <c r="A10" s="70" t="s">
        <v>10</v>
      </c>
      <c r="B10" s="71"/>
      <c r="C10" s="71"/>
      <c r="D10" s="71"/>
      <c r="E10" s="72"/>
      <c r="F10" s="69"/>
      <c r="G10" s="63"/>
      <c r="H10" s="64"/>
      <c r="I10" s="64"/>
    </row>
    <row r="11" spans="1:9" ht="29.25" customHeight="1" x14ac:dyDescent="0.2">
      <c r="A11" s="60" t="s">
        <v>11</v>
      </c>
      <c r="B11" s="61"/>
      <c r="C11" s="61"/>
      <c r="D11" s="61"/>
      <c r="E11" s="62"/>
      <c r="F11" s="12"/>
      <c r="G11" s="63"/>
      <c r="H11" s="64"/>
      <c r="I11" s="64"/>
    </row>
    <row r="12" spans="1:9" ht="13.5" customHeight="1" x14ac:dyDescent="0.2">
      <c r="A12" s="73" t="s">
        <v>12</v>
      </c>
      <c r="B12" s="74"/>
      <c r="C12" s="74"/>
      <c r="D12" s="74"/>
      <c r="E12" s="75"/>
      <c r="F12" s="68" t="s">
        <v>13</v>
      </c>
      <c r="G12" s="13"/>
    </row>
    <row r="13" spans="1:9" ht="51.75" customHeight="1" thickBot="1" x14ac:dyDescent="0.25">
      <c r="A13" s="76" t="s">
        <v>14</v>
      </c>
      <c r="B13" s="77"/>
      <c r="C13" s="77"/>
      <c r="D13" s="77"/>
      <c r="E13" s="78"/>
      <c r="F13" s="69"/>
      <c r="G13" s="13"/>
      <c r="H13" s="14"/>
      <c r="I13" s="14" t="s">
        <v>15</v>
      </c>
    </row>
    <row r="14" spans="1:9" ht="25.5" customHeight="1" x14ac:dyDescent="0.2">
      <c r="A14" s="60" t="s">
        <v>16</v>
      </c>
      <c r="B14" s="61"/>
      <c r="C14" s="61"/>
      <c r="D14" s="61"/>
      <c r="E14" s="62"/>
      <c r="F14" s="79" t="s">
        <v>17</v>
      </c>
      <c r="G14" s="13"/>
    </row>
    <row r="15" spans="1:9" ht="12.75" customHeight="1" thickBot="1" x14ac:dyDescent="0.25">
      <c r="A15" s="76" t="s">
        <v>18</v>
      </c>
      <c r="B15" s="77"/>
      <c r="C15" s="77"/>
      <c r="D15" s="77"/>
      <c r="E15" s="78"/>
      <c r="F15" s="69"/>
      <c r="G15" s="13"/>
    </row>
    <row r="16" spans="1:9" ht="13.5" customHeight="1" thickBot="1" x14ac:dyDescent="0.25">
      <c r="A16" s="1"/>
    </row>
    <row r="17" spans="1:9" s="15" customFormat="1" ht="13.5" customHeight="1" thickBot="1" x14ac:dyDescent="0.25">
      <c r="A17" s="86" t="s">
        <v>19</v>
      </c>
      <c r="B17" s="87"/>
      <c r="C17" s="87"/>
      <c r="D17" s="87"/>
      <c r="E17" s="87"/>
      <c r="F17" s="87"/>
      <c r="G17" s="87"/>
      <c r="H17" s="87"/>
      <c r="I17" s="88"/>
    </row>
    <row r="18" spans="1:9" s="15" customFormat="1" ht="14.25" customHeight="1" thickBot="1" x14ac:dyDescent="0.25">
      <c r="A18" s="89" t="s">
        <v>20</v>
      </c>
      <c r="B18" s="90"/>
      <c r="C18" s="90"/>
      <c r="D18" s="90"/>
      <c r="E18" s="90"/>
      <c r="F18" s="90"/>
      <c r="G18" s="90"/>
      <c r="H18" s="90"/>
      <c r="I18" s="91"/>
    </row>
    <row r="19" spans="1:9" s="15" customFormat="1" ht="13.5" customHeight="1" thickBot="1" x14ac:dyDescent="0.25">
      <c r="A19" s="92"/>
      <c r="B19" s="93"/>
      <c r="C19" s="93"/>
      <c r="D19" s="93"/>
      <c r="E19" s="93"/>
      <c r="F19" s="93"/>
      <c r="G19" s="93"/>
      <c r="H19" s="93"/>
      <c r="I19" s="94"/>
    </row>
    <row r="20" spans="1:9" s="15" customFormat="1" ht="13.5" customHeight="1" thickBot="1" x14ac:dyDescent="0.25">
      <c r="A20" s="86" t="s">
        <v>21</v>
      </c>
      <c r="B20" s="87"/>
      <c r="C20" s="87"/>
      <c r="D20" s="87"/>
      <c r="E20" s="87"/>
      <c r="F20" s="87"/>
      <c r="G20" s="87"/>
      <c r="H20" s="87"/>
      <c r="I20" s="88"/>
    </row>
    <row r="21" spans="1:9" s="15" customFormat="1" ht="13.5" customHeight="1" thickBot="1" x14ac:dyDescent="0.25">
      <c r="A21" s="89" t="s">
        <v>104</v>
      </c>
      <c r="B21" s="90"/>
      <c r="C21" s="90"/>
      <c r="D21" s="90"/>
      <c r="E21" s="90"/>
      <c r="F21" s="90"/>
      <c r="G21" s="90"/>
      <c r="H21" s="90"/>
      <c r="I21" s="91"/>
    </row>
    <row r="22" spans="1:9" s="15" customFormat="1" ht="13.5" customHeight="1" thickBot="1" x14ac:dyDescent="0.25">
      <c r="A22" s="92"/>
      <c r="B22" s="93"/>
      <c r="C22" s="93"/>
      <c r="D22" s="93"/>
      <c r="E22" s="93"/>
      <c r="F22" s="93"/>
      <c r="G22" s="93"/>
      <c r="H22" s="93"/>
      <c r="I22" s="94"/>
    </row>
    <row r="23" spans="1:9" s="15" customFormat="1" ht="13.5" customHeight="1" thickBot="1" x14ac:dyDescent="0.25">
      <c r="A23" s="80" t="s">
        <v>22</v>
      </c>
      <c r="B23" s="82" t="s">
        <v>23</v>
      </c>
      <c r="C23" s="83"/>
      <c r="D23" s="83"/>
      <c r="E23" s="83"/>
      <c r="F23" s="83"/>
      <c r="G23" s="83"/>
      <c r="H23" s="83"/>
      <c r="I23" s="84"/>
    </row>
    <row r="24" spans="1:9" s="15" customFormat="1" ht="67.5" customHeight="1" thickBot="1" x14ac:dyDescent="0.25">
      <c r="A24" s="81"/>
      <c r="B24" s="16" t="s">
        <v>24</v>
      </c>
      <c r="C24" s="16" t="s">
        <v>25</v>
      </c>
      <c r="D24" s="16" t="s">
        <v>26</v>
      </c>
      <c r="E24" s="16" t="s">
        <v>27</v>
      </c>
      <c r="F24" s="16" t="s">
        <v>28</v>
      </c>
      <c r="G24" s="16" t="s">
        <v>29</v>
      </c>
      <c r="H24" s="16"/>
      <c r="I24" s="16" t="s">
        <v>30</v>
      </c>
    </row>
    <row r="25" spans="1:9" s="17" customFormat="1" ht="13.5" customHeight="1" thickBot="1" x14ac:dyDescent="0.25">
      <c r="A25" s="18">
        <v>1</v>
      </c>
      <c r="B25" s="19">
        <v>2</v>
      </c>
      <c r="C25" s="19">
        <v>3</v>
      </c>
      <c r="D25" s="20">
        <v>4</v>
      </c>
      <c r="E25" s="19">
        <v>5</v>
      </c>
      <c r="F25" s="19">
        <v>6</v>
      </c>
      <c r="G25" s="19">
        <v>7</v>
      </c>
      <c r="H25" s="19">
        <v>8</v>
      </c>
      <c r="I25" s="21">
        <v>9</v>
      </c>
    </row>
    <row r="26" spans="1:9" s="15" customFormat="1" x14ac:dyDescent="0.2">
      <c r="A26" s="85" t="s">
        <v>31</v>
      </c>
      <c r="B26" s="85"/>
      <c r="C26" s="85"/>
      <c r="D26" s="85"/>
      <c r="E26" s="85"/>
      <c r="F26" s="85"/>
    </row>
    <row r="27" spans="1:9" s="15" customFormat="1" x14ac:dyDescent="0.2"/>
  </sheetData>
  <mergeCells count="26">
    <mergeCell ref="A23:A24"/>
    <mergeCell ref="B23:I23"/>
    <mergeCell ref="A26:F26"/>
    <mergeCell ref="A17:I17"/>
    <mergeCell ref="A18:I18"/>
    <mergeCell ref="A19:I19"/>
    <mergeCell ref="A20:I20"/>
    <mergeCell ref="A21:I21"/>
    <mergeCell ref="A22:I22"/>
    <mergeCell ref="A12:E12"/>
    <mergeCell ref="F12:F13"/>
    <mergeCell ref="A13:E13"/>
    <mergeCell ref="A14:E14"/>
    <mergeCell ref="F14:F15"/>
    <mergeCell ref="A15:E15"/>
    <mergeCell ref="A8:E8"/>
    <mergeCell ref="G8:I11"/>
    <mergeCell ref="A9:E9"/>
    <mergeCell ref="F9:F10"/>
    <mergeCell ref="A10:E10"/>
    <mergeCell ref="A11:E11"/>
    <mergeCell ref="A1:G1"/>
    <mergeCell ref="A3:G3"/>
    <mergeCell ref="D4:E4"/>
    <mergeCell ref="A6:E6"/>
    <mergeCell ref="G6:I6"/>
  </mergeCells>
  <pageMargins left="0.59055118110236227" right="0.39370078740157483" top="0.39370078740157483" bottom="0.39370078740157483" header="0" footer="0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D83B6-9B82-4253-8B3D-412B92094AE4}">
  <dimension ref="A2:I34"/>
  <sheetViews>
    <sheetView topLeftCell="A3" workbookViewId="0">
      <selection activeCell="M12" sqref="M12"/>
    </sheetView>
  </sheetViews>
  <sheetFormatPr defaultRowHeight="11.25" customHeight="1" x14ac:dyDescent="0.2"/>
  <cols>
    <col min="1" max="1" width="42" style="23" customWidth="1"/>
    <col min="2" max="2" width="6.33203125" style="24" customWidth="1"/>
    <col min="3" max="3" width="10.5" style="25" customWidth="1"/>
    <col min="4" max="4" width="19.1640625" style="26" customWidth="1"/>
    <col min="5" max="5" width="20.83203125" style="26" customWidth="1"/>
    <col min="6" max="7" width="9.33203125" style="22" hidden="1" customWidth="1"/>
    <col min="8" max="9" width="9.33203125" style="27" hidden="1" customWidth="1"/>
    <col min="10" max="16384" width="9.33203125" style="22"/>
  </cols>
  <sheetData>
    <row r="2" spans="1:9" s="28" customFormat="1" ht="67.5" customHeight="1" x14ac:dyDescent="0.2">
      <c r="A2" s="29" t="s">
        <v>32</v>
      </c>
      <c r="B2" s="30" t="s">
        <v>33</v>
      </c>
      <c r="C2" s="31" t="s">
        <v>34</v>
      </c>
      <c r="D2" s="32" t="s">
        <v>100</v>
      </c>
      <c r="E2" s="33" t="s">
        <v>101</v>
      </c>
      <c r="H2" s="34"/>
      <c r="I2" s="34"/>
    </row>
    <row r="3" spans="1:9" s="35" customFormat="1" ht="11.25" customHeight="1" x14ac:dyDescent="0.2">
      <c r="A3" s="36" t="s">
        <v>35</v>
      </c>
      <c r="B3" s="37" t="s">
        <v>36</v>
      </c>
      <c r="C3" s="38">
        <v>1</v>
      </c>
      <c r="D3" s="38">
        <v>2</v>
      </c>
      <c r="E3" s="38">
        <v>3</v>
      </c>
      <c r="H3" s="39"/>
      <c r="I3" s="39"/>
    </row>
    <row r="4" spans="1:9" ht="55.5" customHeight="1" x14ac:dyDescent="0.2">
      <c r="A4" s="40" t="s">
        <v>37</v>
      </c>
      <c r="B4" s="37" t="s">
        <v>38</v>
      </c>
      <c r="C4" s="41">
        <v>238352</v>
      </c>
      <c r="D4" s="42">
        <v>1252904.5</v>
      </c>
      <c r="E4" s="42">
        <v>5256.53</v>
      </c>
      <c r="F4" s="25">
        <f>SUM(C5:C16)</f>
        <v>223078</v>
      </c>
      <c r="G4" s="26">
        <f>SUM(D5:D16)</f>
        <v>1021609.1000000001</v>
      </c>
      <c r="H4" s="43">
        <f>F4-C4</f>
        <v>-15274</v>
      </c>
      <c r="I4" s="44">
        <f>G4-D4</f>
        <v>-231295.39999999991</v>
      </c>
    </row>
    <row r="5" spans="1:9" ht="12.75" customHeight="1" x14ac:dyDescent="0.2">
      <c r="A5" s="40" t="s">
        <v>39</v>
      </c>
      <c r="B5" s="37" t="s">
        <v>40</v>
      </c>
      <c r="C5" s="41">
        <v>161</v>
      </c>
      <c r="D5" s="42">
        <v>98.1</v>
      </c>
      <c r="E5" s="42">
        <v>609.28</v>
      </c>
    </row>
    <row r="6" spans="1:9" ht="12.75" customHeight="1" x14ac:dyDescent="0.2">
      <c r="A6" s="40" t="s">
        <v>41</v>
      </c>
      <c r="B6" s="37" t="s">
        <v>42</v>
      </c>
      <c r="C6" s="41">
        <v>188</v>
      </c>
      <c r="D6" s="42">
        <v>167.4</v>
      </c>
      <c r="E6" s="42">
        <v>890.43</v>
      </c>
    </row>
    <row r="7" spans="1:9" ht="12.75" customHeight="1" x14ac:dyDescent="0.2">
      <c r="A7" s="40" t="s">
        <v>43</v>
      </c>
      <c r="B7" s="37" t="s">
        <v>44</v>
      </c>
      <c r="C7" s="41">
        <v>24</v>
      </c>
      <c r="D7" s="42">
        <v>24.3</v>
      </c>
      <c r="E7" s="42">
        <v>1013.94</v>
      </c>
    </row>
    <row r="8" spans="1:9" ht="12.75" customHeight="1" x14ac:dyDescent="0.2">
      <c r="A8" s="40" t="s">
        <v>45</v>
      </c>
      <c r="B8" s="37" t="s">
        <v>46</v>
      </c>
      <c r="C8" s="41">
        <v>494</v>
      </c>
      <c r="D8" s="42">
        <v>582.9</v>
      </c>
      <c r="E8" s="42">
        <v>1179.96</v>
      </c>
    </row>
    <row r="9" spans="1:9" ht="12.75" customHeight="1" x14ac:dyDescent="0.2">
      <c r="A9" s="40" t="s">
        <v>47</v>
      </c>
      <c r="B9" s="37" t="s">
        <v>48</v>
      </c>
      <c r="C9" s="41">
        <v>67</v>
      </c>
      <c r="D9" s="42">
        <v>82.8</v>
      </c>
      <c r="E9" s="42">
        <v>1236.26</v>
      </c>
    </row>
    <row r="10" spans="1:9" ht="12.75" customHeight="1" x14ac:dyDescent="0.2">
      <c r="A10" s="40" t="s">
        <v>49</v>
      </c>
      <c r="B10" s="37" t="s">
        <v>50</v>
      </c>
      <c r="C10" s="41">
        <v>32</v>
      </c>
      <c r="D10" s="42">
        <v>43.5</v>
      </c>
      <c r="E10" s="42">
        <v>1360.49</v>
      </c>
    </row>
    <row r="11" spans="1:9" ht="12.75" customHeight="1" x14ac:dyDescent="0.2">
      <c r="A11" s="40" t="s">
        <v>51</v>
      </c>
      <c r="B11" s="37" t="s">
        <v>52</v>
      </c>
      <c r="C11" s="41">
        <v>121</v>
      </c>
      <c r="D11" s="42">
        <v>172.9</v>
      </c>
      <c r="E11" s="42">
        <v>1428.68</v>
      </c>
    </row>
    <row r="12" spans="1:9" ht="12.75" customHeight="1" x14ac:dyDescent="0.2">
      <c r="A12" s="40" t="s">
        <v>53</v>
      </c>
      <c r="B12" s="37" t="s">
        <v>54</v>
      </c>
      <c r="C12" s="41">
        <v>1686</v>
      </c>
      <c r="D12" s="42">
        <v>2644.5</v>
      </c>
      <c r="E12" s="42">
        <v>1568.5</v>
      </c>
    </row>
    <row r="13" spans="1:9" ht="12.75" customHeight="1" x14ac:dyDescent="0.2">
      <c r="A13" s="40" t="s">
        <v>55</v>
      </c>
      <c r="B13" s="37" t="s">
        <v>56</v>
      </c>
      <c r="C13" s="41">
        <v>7406</v>
      </c>
      <c r="D13" s="42">
        <v>17989</v>
      </c>
      <c r="E13" s="42">
        <v>2428.98</v>
      </c>
    </row>
    <row r="14" spans="1:9" ht="12.75" customHeight="1" x14ac:dyDescent="0.2">
      <c r="A14" s="40" t="s">
        <v>57</v>
      </c>
      <c r="B14" s="37" t="s">
        <v>58</v>
      </c>
      <c r="C14" s="41">
        <v>90212</v>
      </c>
      <c r="D14" s="42">
        <v>302311.40000000002</v>
      </c>
      <c r="E14" s="42">
        <v>3351.12</v>
      </c>
    </row>
    <row r="15" spans="1:9" ht="12.75" customHeight="1" x14ac:dyDescent="0.2">
      <c r="A15" s="40" t="s">
        <v>59</v>
      </c>
      <c r="B15" s="37" t="s">
        <v>60</v>
      </c>
      <c r="C15" s="41">
        <v>50767</v>
      </c>
      <c r="D15" s="42">
        <v>228060.79999999999</v>
      </c>
      <c r="E15" s="42">
        <v>4492.3</v>
      </c>
    </row>
    <row r="16" spans="1:9" ht="12.75" customHeight="1" x14ac:dyDescent="0.2">
      <c r="A16" s="40" t="s">
        <v>61</v>
      </c>
      <c r="B16" s="37" t="s">
        <v>62</v>
      </c>
      <c r="C16" s="41">
        <v>71920</v>
      </c>
      <c r="D16" s="42">
        <v>469431.5</v>
      </c>
      <c r="E16" s="42">
        <v>6527.13</v>
      </c>
    </row>
    <row r="17" spans="1:9" ht="12.75" customHeight="1" x14ac:dyDescent="0.2">
      <c r="A17" s="40" t="s">
        <v>63</v>
      </c>
      <c r="B17" s="45" t="s">
        <v>64</v>
      </c>
      <c r="C17" s="41">
        <v>15274</v>
      </c>
      <c r="D17" s="42">
        <v>231295.4</v>
      </c>
      <c r="E17" s="42">
        <v>15143.08</v>
      </c>
    </row>
    <row r="18" spans="1:9" ht="45.75" customHeight="1" x14ac:dyDescent="0.2">
      <c r="A18" s="40" t="s">
        <v>65</v>
      </c>
      <c r="B18" s="45" t="s">
        <v>66</v>
      </c>
      <c r="C18" s="41">
        <v>173313</v>
      </c>
      <c r="D18" s="42">
        <v>934294.9</v>
      </c>
      <c r="E18" s="42">
        <v>5390.8</v>
      </c>
      <c r="F18" s="25">
        <f>SUM(C18:C23)</f>
        <v>238352</v>
      </c>
      <c r="G18" s="26">
        <f>SUM(D18:D23)</f>
        <v>1252904.5</v>
      </c>
      <c r="H18" s="43">
        <f>F18-C4</f>
        <v>0</v>
      </c>
      <c r="I18" s="44">
        <f>G18-D4</f>
        <v>0</v>
      </c>
    </row>
    <row r="19" spans="1:9" ht="14.25" customHeight="1" x14ac:dyDescent="0.2">
      <c r="A19" s="40" t="s">
        <v>67</v>
      </c>
      <c r="B19" s="45" t="s">
        <v>68</v>
      </c>
      <c r="C19" s="41">
        <v>43558</v>
      </c>
      <c r="D19" s="42">
        <v>217604.5</v>
      </c>
      <c r="E19" s="42">
        <v>4995.74</v>
      </c>
    </row>
    <row r="20" spans="1:9" ht="14.25" customHeight="1" x14ac:dyDescent="0.2">
      <c r="A20" s="40" t="s">
        <v>69</v>
      </c>
      <c r="B20" s="45" t="s">
        <v>70</v>
      </c>
      <c r="C20" s="41">
        <v>16502</v>
      </c>
      <c r="D20" s="42">
        <v>71064.800000000003</v>
      </c>
      <c r="E20" s="42">
        <v>4306.4399999999996</v>
      </c>
    </row>
    <row r="21" spans="1:9" ht="14.25" customHeight="1" x14ac:dyDescent="0.2">
      <c r="A21" s="40" t="s">
        <v>71</v>
      </c>
      <c r="B21" s="45" t="s">
        <v>72</v>
      </c>
      <c r="C21" s="41">
        <v>3792</v>
      </c>
      <c r="D21" s="42">
        <v>18780</v>
      </c>
      <c r="E21" s="42">
        <v>4952.54</v>
      </c>
    </row>
    <row r="22" spans="1:9" ht="14.25" customHeight="1" x14ac:dyDescent="0.2">
      <c r="A22" s="40" t="s">
        <v>73</v>
      </c>
      <c r="B22" s="45" t="s">
        <v>74</v>
      </c>
      <c r="C22" s="41">
        <v>1106</v>
      </c>
      <c r="D22" s="42">
        <v>3450.8</v>
      </c>
      <c r="E22" s="42">
        <v>3120.05</v>
      </c>
    </row>
    <row r="23" spans="1:9" ht="14.25" customHeight="1" x14ac:dyDescent="0.2">
      <c r="A23" s="40" t="s">
        <v>75</v>
      </c>
      <c r="B23" s="45" t="s">
        <v>76</v>
      </c>
      <c r="C23" s="41">
        <v>81</v>
      </c>
      <c r="D23" s="42">
        <v>7709.5</v>
      </c>
      <c r="E23" s="42">
        <v>95178.76</v>
      </c>
    </row>
    <row r="24" spans="1:9" ht="42.75" customHeight="1" x14ac:dyDescent="0.2">
      <c r="A24" s="40" t="s">
        <v>77</v>
      </c>
      <c r="B24" s="45" t="s">
        <v>78</v>
      </c>
      <c r="C24" s="41">
        <v>2976</v>
      </c>
      <c r="D24" s="42">
        <v>4255.7</v>
      </c>
      <c r="E24" s="42">
        <v>1430.02</v>
      </c>
      <c r="F24" s="25">
        <f>SUM(C24:C26)</f>
        <v>238352</v>
      </c>
      <c r="G24" s="26">
        <f>SUM(D24:D26)</f>
        <v>1252904.5</v>
      </c>
      <c r="H24" s="43">
        <f>F24-C4</f>
        <v>0</v>
      </c>
      <c r="I24" s="44">
        <f>G24-D4</f>
        <v>0</v>
      </c>
    </row>
    <row r="25" spans="1:9" ht="11.25" customHeight="1" x14ac:dyDescent="0.2">
      <c r="A25" s="40" t="s">
        <v>79</v>
      </c>
      <c r="B25" s="45" t="s">
        <v>80</v>
      </c>
      <c r="C25" s="41">
        <v>5509</v>
      </c>
      <c r="D25" s="42">
        <v>13006.8</v>
      </c>
      <c r="E25" s="42">
        <v>2361</v>
      </c>
    </row>
    <row r="26" spans="1:9" ht="11.25" customHeight="1" x14ac:dyDescent="0.2">
      <c r="A26" s="40" t="s">
        <v>81</v>
      </c>
      <c r="B26" s="45" t="s">
        <v>82</v>
      </c>
      <c r="C26" s="41">
        <v>229867</v>
      </c>
      <c r="D26" s="42">
        <v>1235642</v>
      </c>
      <c r="E26" s="42">
        <v>5375.47</v>
      </c>
    </row>
    <row r="27" spans="1:9" ht="22.5" customHeight="1" x14ac:dyDescent="0.2">
      <c r="A27" s="40" t="s">
        <v>83</v>
      </c>
      <c r="B27" s="45" t="s">
        <v>84</v>
      </c>
      <c r="C27" s="41">
        <v>52325</v>
      </c>
      <c r="D27" s="42">
        <v>276822.8</v>
      </c>
      <c r="E27" s="42">
        <v>5290.45</v>
      </c>
    </row>
    <row r="28" spans="1:9" s="47" customFormat="1" ht="22.5" customHeight="1" x14ac:dyDescent="0.2">
      <c r="A28" s="40" t="s">
        <v>85</v>
      </c>
      <c r="B28" s="45" t="s">
        <v>86</v>
      </c>
      <c r="C28" s="41">
        <v>0</v>
      </c>
      <c r="D28" s="42">
        <v>0</v>
      </c>
      <c r="E28" s="42">
        <v>0</v>
      </c>
    </row>
    <row r="29" spans="1:9" s="47" customFormat="1" ht="6.75" customHeight="1" x14ac:dyDescent="0.2">
      <c r="A29" s="48"/>
      <c r="B29" s="49"/>
      <c r="C29" s="50"/>
      <c r="D29" s="51"/>
      <c r="E29" s="51"/>
    </row>
    <row r="30" spans="1:9" ht="11.25" customHeight="1" x14ac:dyDescent="0.2">
      <c r="A30" s="95" t="s">
        <v>87</v>
      </c>
      <c r="B30" s="95"/>
      <c r="C30" s="95"/>
      <c r="D30" s="95"/>
      <c r="E30" s="95"/>
    </row>
    <row r="31" spans="1:9" ht="11.25" customHeight="1" x14ac:dyDescent="0.2">
      <c r="A31" s="95"/>
      <c r="B31" s="95"/>
      <c r="C31" s="95"/>
      <c r="D31" s="95"/>
      <c r="E31" s="95"/>
    </row>
    <row r="32" spans="1:9" ht="40.5" customHeight="1" x14ac:dyDescent="0.2">
      <c r="A32" s="96" t="s">
        <v>102</v>
      </c>
      <c r="B32" s="96"/>
      <c r="C32" s="96"/>
      <c r="D32" s="96" t="s">
        <v>105</v>
      </c>
      <c r="E32" s="96"/>
      <c r="F32" s="96"/>
      <c r="G32" s="96"/>
    </row>
    <row r="34" spans="1:3" ht="22.5" customHeight="1" x14ac:dyDescent="0.2">
      <c r="A34" s="96" t="s">
        <v>106</v>
      </c>
      <c r="B34" s="96"/>
      <c r="C34" s="96"/>
    </row>
  </sheetData>
  <mergeCells count="4">
    <mergeCell ref="A30:E31"/>
    <mergeCell ref="A32:C32"/>
    <mergeCell ref="D32:G32"/>
    <mergeCell ref="A34:C34"/>
  </mergeCells>
  <pageMargins left="0.39370078740157483" right="0.39370078740157483" top="0.39370078740157483" bottom="0.39370078740157483" header="0" footer="0.11811023622047245"/>
  <pageSetup paperSize="9" fitToHeight="42" orientation="portrait" r:id="rId1"/>
  <headerFooter>
    <oddFooter>&amp;R&amp;6&amp;P/&amp;N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E3610-C7A8-407F-A750-093A080CFC99}">
  <dimension ref="B2:G13"/>
  <sheetViews>
    <sheetView workbookViewId="0">
      <selection activeCell="G13" sqref="B2:G13"/>
    </sheetView>
  </sheetViews>
  <sheetFormatPr defaultColWidth="9.33203125" defaultRowHeight="12.75" x14ac:dyDescent="0.2"/>
  <sheetData>
    <row r="2" spans="2:7" x14ac:dyDescent="0.2">
      <c r="B2" s="1" t="s">
        <v>88</v>
      </c>
      <c r="G2" s="1" t="s">
        <v>89</v>
      </c>
    </row>
    <row r="3" spans="2:7" x14ac:dyDescent="0.2">
      <c r="B3" s="1" t="s">
        <v>38</v>
      </c>
      <c r="C3" s="41">
        <f>'5pf'!C4</f>
        <v>238352</v>
      </c>
      <c r="D3" s="1" t="s">
        <v>90</v>
      </c>
      <c r="E3" s="1" t="s">
        <v>91</v>
      </c>
      <c r="F3" s="41">
        <f>SUM('5pf'!C5:C17)</f>
        <v>238352</v>
      </c>
      <c r="G3" t="str">
        <f>IF(F3=C3,"+","-")</f>
        <v>+</v>
      </c>
    </row>
    <row r="4" spans="2:7" x14ac:dyDescent="0.2">
      <c r="B4" s="1" t="s">
        <v>38</v>
      </c>
      <c r="C4" s="41">
        <f>'5pf'!C4</f>
        <v>238352</v>
      </c>
      <c r="D4" s="1" t="s">
        <v>90</v>
      </c>
      <c r="E4" s="1" t="s">
        <v>92</v>
      </c>
      <c r="F4" s="41">
        <f>SUM('5pf'!C18:C23)</f>
        <v>238352</v>
      </c>
      <c r="G4" t="str">
        <f>IF(F4=C4,"+","-")</f>
        <v>+</v>
      </c>
    </row>
    <row r="5" spans="2:7" x14ac:dyDescent="0.2">
      <c r="B5" s="1" t="s">
        <v>38</v>
      </c>
      <c r="C5" s="41">
        <f>'5pf'!C4</f>
        <v>238352</v>
      </c>
      <c r="D5" s="1" t="s">
        <v>90</v>
      </c>
      <c r="E5" s="1" t="s">
        <v>93</v>
      </c>
      <c r="F5" s="41">
        <f>SUM('5pf'!C24:C26)</f>
        <v>238352</v>
      </c>
      <c r="G5" t="str">
        <f>IF(F5=C5,"+","-")</f>
        <v>+</v>
      </c>
    </row>
    <row r="6" spans="2:7" x14ac:dyDescent="0.2">
      <c r="B6" s="1" t="s">
        <v>38</v>
      </c>
      <c r="C6" s="41">
        <f>'5pf'!C4</f>
        <v>238352</v>
      </c>
      <c r="D6" s="1" t="s">
        <v>94</v>
      </c>
      <c r="E6" s="1" t="s">
        <v>84</v>
      </c>
      <c r="F6" s="41">
        <f>'5pf'!C27</f>
        <v>52325</v>
      </c>
      <c r="G6" t="str">
        <f>IF(F6&lt;=C6,"+","-")</f>
        <v>+</v>
      </c>
    </row>
    <row r="7" spans="2:7" x14ac:dyDescent="0.2">
      <c r="B7" s="1" t="s">
        <v>86</v>
      </c>
      <c r="C7" s="41">
        <f>'5pf'!C28</f>
        <v>0</v>
      </c>
      <c r="D7" s="1" t="s">
        <v>90</v>
      </c>
      <c r="E7" s="1" t="s">
        <v>95</v>
      </c>
      <c r="F7" s="41">
        <f>'5pf (раб)'!C28</f>
        <v>0</v>
      </c>
      <c r="G7" t="str">
        <f>IF(F7=C7,"+","-")</f>
        <v>+</v>
      </c>
    </row>
    <row r="8" spans="2:7" x14ac:dyDescent="0.2">
      <c r="B8" s="1" t="s">
        <v>96</v>
      </c>
    </row>
    <row r="9" spans="2:7" x14ac:dyDescent="0.2">
      <c r="B9" s="1" t="s">
        <v>38</v>
      </c>
      <c r="C9" s="42">
        <f>'5pf'!D4</f>
        <v>1252904.5</v>
      </c>
      <c r="D9" s="1" t="s">
        <v>90</v>
      </c>
      <c r="E9" s="1" t="s">
        <v>91</v>
      </c>
      <c r="F9" s="42">
        <f>SUM('5pf'!D5:D17)</f>
        <v>1252904.5</v>
      </c>
      <c r="G9" t="str">
        <f>IF(F9=C9,"+","-")</f>
        <v>+</v>
      </c>
    </row>
    <row r="10" spans="2:7" x14ac:dyDescent="0.2">
      <c r="B10" s="1" t="s">
        <v>38</v>
      </c>
      <c r="C10" s="42">
        <f>'5pf'!D4</f>
        <v>1252904.5</v>
      </c>
      <c r="D10" s="1" t="s">
        <v>90</v>
      </c>
      <c r="E10" s="1" t="s">
        <v>92</v>
      </c>
      <c r="F10" s="42">
        <f>SUM('5pf'!D18:D23)</f>
        <v>1252904.5</v>
      </c>
      <c r="G10" t="str">
        <f>IF(F10=C10,"+","-")</f>
        <v>+</v>
      </c>
    </row>
    <row r="11" spans="2:7" x14ac:dyDescent="0.2">
      <c r="B11" s="1" t="s">
        <v>38</v>
      </c>
      <c r="C11" s="42">
        <f>'5pf'!D4</f>
        <v>1252904.5</v>
      </c>
      <c r="D11" s="1" t="s">
        <v>90</v>
      </c>
      <c r="E11" s="1" t="s">
        <v>93</v>
      </c>
      <c r="F11" s="42">
        <f>SUM('5pf'!D24:D26)</f>
        <v>1252904.5</v>
      </c>
      <c r="G11" t="str">
        <f>IF(F11=C11,"+","-")</f>
        <v>+</v>
      </c>
    </row>
    <row r="12" spans="2:7" x14ac:dyDescent="0.2">
      <c r="B12" s="1" t="s">
        <v>38</v>
      </c>
      <c r="C12" s="42">
        <f>'5pf'!D4</f>
        <v>1252904.5</v>
      </c>
      <c r="D12" s="1" t="s">
        <v>94</v>
      </c>
      <c r="E12" s="1" t="s">
        <v>84</v>
      </c>
      <c r="F12" s="42">
        <f>'5pf'!D27</f>
        <v>276822.8</v>
      </c>
      <c r="G12" t="str">
        <f>IF(F12&lt;=C12,"+","-")</f>
        <v>+</v>
      </c>
    </row>
    <row r="13" spans="2:7" x14ac:dyDescent="0.2">
      <c r="B13" s="1" t="s">
        <v>86</v>
      </c>
      <c r="C13" s="42">
        <f>'5pf'!D28</f>
        <v>0</v>
      </c>
      <c r="D13" s="1" t="s">
        <v>90</v>
      </c>
      <c r="E13" s="1" t="s">
        <v>95</v>
      </c>
      <c r="F13" s="42">
        <f>'5pf (раб)'!D28</f>
        <v>0</v>
      </c>
      <c r="G13" t="str">
        <f>IF(F13=C13,"+","-")</f>
        <v>+</v>
      </c>
    </row>
  </sheetData>
  <conditionalFormatting sqref="G3:G13">
    <cfRule type="cellIs" dxfId="3" priority="1" operator="equal">
      <formula>"+"</formula>
    </cfRule>
    <cfRule type="cellIs" dxfId="2" priority="2" operator="equal">
      <formula>"-"</formula>
    </cfRule>
  </conditionalFormatting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13AB29-BB3E-431D-B60A-00C6678ADA93}">
  <dimension ref="A1:I27"/>
  <sheetViews>
    <sheetView showFormulas="1" workbookViewId="0">
      <selection activeCell="A21" sqref="A21:I21"/>
    </sheetView>
  </sheetViews>
  <sheetFormatPr defaultColWidth="9.33203125" defaultRowHeight="12.75" x14ac:dyDescent="0.2"/>
  <cols>
    <col min="1" max="1" width="6.1640625" customWidth="1"/>
    <col min="2" max="3" width="6.33203125" customWidth="1"/>
    <col min="4" max="4" width="6.83203125" customWidth="1"/>
    <col min="5" max="5" width="6" customWidth="1"/>
    <col min="6" max="6" width="9.1640625" customWidth="1"/>
    <col min="7" max="7" width="11.6640625" customWidth="1"/>
    <col min="8" max="8" width="5.33203125" customWidth="1"/>
    <col min="9" max="9" width="6.83203125" customWidth="1"/>
  </cols>
  <sheetData>
    <row r="1" spans="1:9" x14ac:dyDescent="0.2">
      <c r="A1" s="52" t="s">
        <v>0</v>
      </c>
      <c r="B1" s="52"/>
      <c r="C1" s="52"/>
      <c r="D1" s="52"/>
      <c r="E1" s="52"/>
      <c r="F1" s="52"/>
      <c r="G1" s="52"/>
    </row>
    <row r="2" spans="1:9" x14ac:dyDescent="0.2">
      <c r="A2" s="1"/>
    </row>
    <row r="3" spans="1:9" ht="35.25" customHeight="1" x14ac:dyDescent="0.25">
      <c r="A3" s="53" t="s">
        <v>97</v>
      </c>
      <c r="B3" s="53"/>
      <c r="C3" s="53"/>
      <c r="D3" s="53"/>
      <c r="E3" s="53"/>
      <c r="F3" s="53"/>
      <c r="G3" s="53"/>
    </row>
    <row r="4" spans="1:9" ht="15.75" customHeight="1" x14ac:dyDescent="0.25">
      <c r="B4" s="2"/>
      <c r="C4" s="3" t="s">
        <v>2</v>
      </c>
      <c r="D4" s="54" t="s">
        <v>103</v>
      </c>
      <c r="E4" s="54"/>
    </row>
    <row r="5" spans="1:9" ht="16.5" customHeight="1" thickBot="1" x14ac:dyDescent="0.3">
      <c r="A5" s="4"/>
    </row>
    <row r="6" spans="1:9" ht="14.25" customHeight="1" thickBot="1" x14ac:dyDescent="0.25">
      <c r="A6" s="55" t="s">
        <v>3</v>
      </c>
      <c r="B6" s="56"/>
      <c r="C6" s="56"/>
      <c r="D6" s="56"/>
      <c r="E6" s="57"/>
      <c r="F6" s="5" t="s">
        <v>4</v>
      </c>
      <c r="G6" s="58" t="s">
        <v>5</v>
      </c>
      <c r="H6" s="59"/>
      <c r="I6" s="59"/>
    </row>
    <row r="7" spans="1:9" ht="2.25" hidden="1" customHeight="1" x14ac:dyDescent="0.2">
      <c r="A7" s="6"/>
      <c r="B7" s="7"/>
      <c r="C7" s="7"/>
      <c r="D7" s="7"/>
      <c r="E7" s="8"/>
      <c r="F7" s="9"/>
      <c r="G7" s="10"/>
    </row>
    <row r="8" spans="1:9" ht="34.5" customHeight="1" x14ac:dyDescent="0.2">
      <c r="A8" s="60" t="s">
        <v>6</v>
      </c>
      <c r="B8" s="61"/>
      <c r="C8" s="61"/>
      <c r="D8" s="61"/>
      <c r="E8" s="62"/>
      <c r="F8" s="11"/>
      <c r="G8" s="63" t="s">
        <v>7</v>
      </c>
      <c r="H8" s="64"/>
      <c r="I8" s="64"/>
    </row>
    <row r="9" spans="1:9" ht="25.5" customHeight="1" x14ac:dyDescent="0.2">
      <c r="A9" s="65" t="s">
        <v>8</v>
      </c>
      <c r="B9" s="66"/>
      <c r="C9" s="66"/>
      <c r="D9" s="66"/>
      <c r="E9" s="67"/>
      <c r="F9" s="68" t="s">
        <v>9</v>
      </c>
      <c r="G9" s="63"/>
      <c r="H9" s="64"/>
      <c r="I9" s="64"/>
    </row>
    <row r="10" spans="1:9" ht="13.5" customHeight="1" thickBot="1" x14ac:dyDescent="0.25">
      <c r="A10" s="70" t="s">
        <v>10</v>
      </c>
      <c r="B10" s="71"/>
      <c r="C10" s="71"/>
      <c r="D10" s="71"/>
      <c r="E10" s="72"/>
      <c r="F10" s="69"/>
      <c r="G10" s="63"/>
      <c r="H10" s="64"/>
      <c r="I10" s="64"/>
    </row>
    <row r="11" spans="1:9" ht="29.25" customHeight="1" x14ac:dyDescent="0.2">
      <c r="A11" s="60" t="s">
        <v>11</v>
      </c>
      <c r="B11" s="61"/>
      <c r="C11" s="61"/>
      <c r="D11" s="61"/>
      <c r="E11" s="62"/>
      <c r="F11" s="12"/>
      <c r="G11" s="63"/>
      <c r="H11" s="64"/>
      <c r="I11" s="64"/>
    </row>
    <row r="12" spans="1:9" ht="13.5" customHeight="1" x14ac:dyDescent="0.2">
      <c r="A12" s="73" t="s">
        <v>12</v>
      </c>
      <c r="B12" s="74"/>
      <c r="C12" s="74"/>
      <c r="D12" s="74"/>
      <c r="E12" s="75"/>
      <c r="F12" s="68" t="s">
        <v>13</v>
      </c>
      <c r="G12" s="13"/>
    </row>
    <row r="13" spans="1:9" ht="51.75" customHeight="1" thickBot="1" x14ac:dyDescent="0.25">
      <c r="A13" s="76" t="s">
        <v>14</v>
      </c>
      <c r="B13" s="77"/>
      <c r="C13" s="77"/>
      <c r="D13" s="77"/>
      <c r="E13" s="78"/>
      <c r="F13" s="69"/>
      <c r="G13" s="13"/>
      <c r="H13" s="14"/>
      <c r="I13" s="14" t="s">
        <v>15</v>
      </c>
    </row>
    <row r="14" spans="1:9" ht="25.5" customHeight="1" x14ac:dyDescent="0.2">
      <c r="A14" s="60" t="s">
        <v>16</v>
      </c>
      <c r="B14" s="61"/>
      <c r="C14" s="61"/>
      <c r="D14" s="61"/>
      <c r="E14" s="62"/>
      <c r="F14" s="79" t="s">
        <v>17</v>
      </c>
      <c r="G14" s="13"/>
    </row>
    <row r="15" spans="1:9" ht="12.75" customHeight="1" thickBot="1" x14ac:dyDescent="0.25">
      <c r="A15" s="76" t="s">
        <v>18</v>
      </c>
      <c r="B15" s="77"/>
      <c r="C15" s="77"/>
      <c r="D15" s="77"/>
      <c r="E15" s="78"/>
      <c r="F15" s="69"/>
      <c r="G15" s="13"/>
    </row>
    <row r="16" spans="1:9" ht="13.5" customHeight="1" thickBot="1" x14ac:dyDescent="0.25">
      <c r="A16" s="1"/>
    </row>
    <row r="17" spans="1:9" s="15" customFormat="1" ht="13.5" customHeight="1" thickBot="1" x14ac:dyDescent="0.25">
      <c r="A17" s="86" t="s">
        <v>19</v>
      </c>
      <c r="B17" s="87"/>
      <c r="C17" s="87"/>
      <c r="D17" s="87"/>
      <c r="E17" s="87"/>
      <c r="F17" s="87"/>
      <c r="G17" s="87"/>
      <c r="H17" s="87"/>
      <c r="I17" s="88"/>
    </row>
    <row r="18" spans="1:9" s="15" customFormat="1" ht="14.25" customHeight="1" thickBot="1" x14ac:dyDescent="0.25">
      <c r="A18" s="89" t="s">
        <v>20</v>
      </c>
      <c r="B18" s="90"/>
      <c r="C18" s="90"/>
      <c r="D18" s="90"/>
      <c r="E18" s="90"/>
      <c r="F18" s="90"/>
      <c r="G18" s="90"/>
      <c r="H18" s="90"/>
      <c r="I18" s="91"/>
    </row>
    <row r="19" spans="1:9" s="15" customFormat="1" ht="13.5" customHeight="1" thickBot="1" x14ac:dyDescent="0.25">
      <c r="A19" s="92"/>
      <c r="B19" s="93"/>
      <c r="C19" s="93"/>
      <c r="D19" s="93"/>
      <c r="E19" s="93"/>
      <c r="F19" s="93"/>
      <c r="G19" s="93"/>
      <c r="H19" s="93"/>
      <c r="I19" s="94"/>
    </row>
    <row r="20" spans="1:9" s="15" customFormat="1" ht="13.5" customHeight="1" thickBot="1" x14ac:dyDescent="0.25">
      <c r="A20" s="86" t="s">
        <v>21</v>
      </c>
      <c r="B20" s="87"/>
      <c r="C20" s="87"/>
      <c r="D20" s="87"/>
      <c r="E20" s="87"/>
      <c r="F20" s="87"/>
      <c r="G20" s="87"/>
      <c r="H20" s="87"/>
      <c r="I20" s="88"/>
    </row>
    <row r="21" spans="1:9" s="15" customFormat="1" ht="13.5" customHeight="1" thickBot="1" x14ac:dyDescent="0.25">
      <c r="A21" s="89" t="s">
        <v>104</v>
      </c>
      <c r="B21" s="90"/>
      <c r="C21" s="90"/>
      <c r="D21" s="90"/>
      <c r="E21" s="90"/>
      <c r="F21" s="90"/>
      <c r="G21" s="90"/>
      <c r="H21" s="90"/>
      <c r="I21" s="91"/>
    </row>
    <row r="22" spans="1:9" s="15" customFormat="1" ht="13.5" customHeight="1" thickBot="1" x14ac:dyDescent="0.25">
      <c r="A22" s="92"/>
      <c r="B22" s="93"/>
      <c r="C22" s="93"/>
      <c r="D22" s="93"/>
      <c r="E22" s="93"/>
      <c r="F22" s="93"/>
      <c r="G22" s="93"/>
      <c r="H22" s="93"/>
      <c r="I22" s="94"/>
    </row>
    <row r="23" spans="1:9" s="15" customFormat="1" ht="13.5" customHeight="1" thickBot="1" x14ac:dyDescent="0.25">
      <c r="A23" s="80" t="s">
        <v>22</v>
      </c>
      <c r="B23" s="82" t="s">
        <v>23</v>
      </c>
      <c r="C23" s="83"/>
      <c r="D23" s="83"/>
      <c r="E23" s="83"/>
      <c r="F23" s="83"/>
      <c r="G23" s="83"/>
      <c r="H23" s="83"/>
      <c r="I23" s="84"/>
    </row>
    <row r="24" spans="1:9" s="15" customFormat="1" ht="67.5" customHeight="1" thickBot="1" x14ac:dyDescent="0.25">
      <c r="A24" s="81"/>
      <c r="B24" s="16" t="s">
        <v>24</v>
      </c>
      <c r="C24" s="16" t="s">
        <v>25</v>
      </c>
      <c r="D24" s="16" t="s">
        <v>26</v>
      </c>
      <c r="E24" s="16" t="s">
        <v>27</v>
      </c>
      <c r="F24" s="16" t="s">
        <v>28</v>
      </c>
      <c r="G24" s="16" t="s">
        <v>29</v>
      </c>
      <c r="H24" s="16"/>
      <c r="I24" s="16" t="s">
        <v>30</v>
      </c>
    </row>
    <row r="25" spans="1:9" s="17" customFormat="1" ht="13.5" customHeight="1" thickBot="1" x14ac:dyDescent="0.25">
      <c r="A25" s="18">
        <v>1</v>
      </c>
      <c r="B25" s="19">
        <v>2</v>
      </c>
      <c r="C25" s="19">
        <v>3</v>
      </c>
      <c r="D25" s="20">
        <v>4</v>
      </c>
      <c r="E25" s="19">
        <v>5</v>
      </c>
      <c r="F25" s="19">
        <v>6</v>
      </c>
      <c r="G25" s="19">
        <v>7</v>
      </c>
      <c r="H25" s="19">
        <v>8</v>
      </c>
      <c r="I25" s="21">
        <v>9</v>
      </c>
    </row>
    <row r="26" spans="1:9" s="15" customFormat="1" x14ac:dyDescent="0.2">
      <c r="A26" s="85" t="s">
        <v>31</v>
      </c>
      <c r="B26" s="85"/>
      <c r="C26" s="85"/>
      <c r="D26" s="85"/>
      <c r="E26" s="85"/>
      <c r="F26" s="85"/>
    </row>
    <row r="27" spans="1:9" s="15" customFormat="1" x14ac:dyDescent="0.2"/>
  </sheetData>
  <mergeCells count="26">
    <mergeCell ref="A23:A24"/>
    <mergeCell ref="B23:I23"/>
    <mergeCell ref="A26:F26"/>
    <mergeCell ref="A17:I17"/>
    <mergeCell ref="A18:I18"/>
    <mergeCell ref="A19:I19"/>
    <mergeCell ref="A20:I20"/>
    <mergeCell ref="A21:I21"/>
    <mergeCell ref="A22:I22"/>
    <mergeCell ref="A12:E12"/>
    <mergeCell ref="F12:F13"/>
    <mergeCell ref="A13:E13"/>
    <mergeCell ref="A14:E14"/>
    <mergeCell ref="F14:F15"/>
    <mergeCell ref="A15:E15"/>
    <mergeCell ref="A8:E8"/>
    <mergeCell ref="G8:I11"/>
    <mergeCell ref="A9:E9"/>
    <mergeCell ref="F9:F10"/>
    <mergeCell ref="A10:E10"/>
    <mergeCell ref="A11:E11"/>
    <mergeCell ref="A1:G1"/>
    <mergeCell ref="A3:G3"/>
    <mergeCell ref="D4:E4"/>
    <mergeCell ref="A6:E6"/>
    <mergeCell ref="G6:I6"/>
  </mergeCells>
  <pageMargins left="0.59055118110236227" right="0.39370078740157483" top="0.39370078740157483" bottom="0.39370078740157483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09B7B-65F6-42CF-85E5-958269C9FD26}">
  <dimension ref="A2:O34"/>
  <sheetViews>
    <sheetView workbookViewId="0">
      <selection activeCell="N12" sqref="N12"/>
    </sheetView>
  </sheetViews>
  <sheetFormatPr defaultRowHeight="11.25" customHeight="1" x14ac:dyDescent="0.2"/>
  <cols>
    <col min="1" max="1" width="42" style="23" customWidth="1"/>
    <col min="2" max="2" width="6.33203125" style="24" customWidth="1"/>
    <col min="3" max="3" width="10.5" style="25" customWidth="1"/>
    <col min="4" max="4" width="19.1640625" style="26" customWidth="1"/>
    <col min="5" max="5" width="20.83203125" style="26" customWidth="1"/>
    <col min="6" max="6" width="9.33203125" style="22" hidden="1" customWidth="1"/>
    <col min="7" max="7" width="9.33203125" style="27" hidden="1" customWidth="1"/>
    <col min="8" max="9" width="9.33203125" style="22" hidden="1" customWidth="1"/>
    <col min="10" max="11" width="9.33203125" style="27" hidden="1" customWidth="1"/>
    <col min="12" max="16384" width="9.33203125" style="22"/>
  </cols>
  <sheetData>
    <row r="2" spans="1:11" s="28" customFormat="1" ht="67.5" customHeight="1" x14ac:dyDescent="0.2">
      <c r="A2" s="29" t="s">
        <v>32</v>
      </c>
      <c r="B2" s="30" t="s">
        <v>33</v>
      </c>
      <c r="C2" s="31" t="s">
        <v>98</v>
      </c>
      <c r="D2" s="32" t="s">
        <v>100</v>
      </c>
      <c r="E2" s="33" t="s">
        <v>101</v>
      </c>
      <c r="G2" s="34"/>
      <c r="J2" s="34"/>
      <c r="K2" s="34"/>
    </row>
    <row r="3" spans="1:11" s="35" customFormat="1" ht="11.25" customHeight="1" x14ac:dyDescent="0.2">
      <c r="A3" s="36" t="s">
        <v>35</v>
      </c>
      <c r="B3" s="37" t="s">
        <v>36</v>
      </c>
      <c r="C3" s="38">
        <v>1</v>
      </c>
      <c r="D3" s="38">
        <v>2</v>
      </c>
      <c r="E3" s="38">
        <v>3</v>
      </c>
      <c r="G3" s="39"/>
      <c r="J3" s="39"/>
      <c r="K3" s="39"/>
    </row>
    <row r="4" spans="1:11" ht="55.5" customHeight="1" x14ac:dyDescent="0.2">
      <c r="A4" s="40" t="s">
        <v>37</v>
      </c>
      <c r="B4" s="37" t="s">
        <v>38</v>
      </c>
      <c r="C4" s="41">
        <v>52325</v>
      </c>
      <c r="D4" s="42">
        <v>276822.8</v>
      </c>
      <c r="E4" s="42">
        <v>5290.45</v>
      </c>
      <c r="F4" s="22" t="e">
        <f>[2]Dodatok1!#REF!</f>
        <v>#REF!</v>
      </c>
      <c r="G4" s="43" t="e">
        <f t="shared" ref="G4:G15" si="0">F4-C4</f>
        <v>#REF!</v>
      </c>
      <c r="H4" s="25">
        <f>SUM(C5:C15)</f>
        <v>33132</v>
      </c>
      <c r="I4" s="26">
        <f>SUM(D5:D17)</f>
        <v>276822.80000000005</v>
      </c>
      <c r="J4" s="43">
        <f>H4-C4</f>
        <v>-19193</v>
      </c>
      <c r="K4" s="44">
        <f>I4-D4</f>
        <v>0</v>
      </c>
    </row>
    <row r="5" spans="1:11" ht="12.75" customHeight="1" x14ac:dyDescent="0.2">
      <c r="A5" s="40" t="s">
        <v>39</v>
      </c>
      <c r="B5" s="37" t="s">
        <v>40</v>
      </c>
      <c r="C5" s="41">
        <v>4</v>
      </c>
      <c r="D5" s="42">
        <v>2.4</v>
      </c>
      <c r="E5" s="42">
        <v>610.94000000000005</v>
      </c>
      <c r="F5" s="22" t="e">
        <f>[2]Dodatok1!#REF!</f>
        <v>#REF!</v>
      </c>
      <c r="G5" s="43" t="e">
        <f t="shared" si="0"/>
        <v>#REF!</v>
      </c>
    </row>
    <row r="6" spans="1:11" ht="12.75" customHeight="1" x14ac:dyDescent="0.2">
      <c r="A6" s="40" t="s">
        <v>41</v>
      </c>
      <c r="B6" s="37" t="s">
        <v>42</v>
      </c>
      <c r="C6" s="41">
        <v>1</v>
      </c>
      <c r="D6" s="42">
        <v>0.9</v>
      </c>
      <c r="E6" s="42">
        <v>885.37</v>
      </c>
      <c r="F6" s="22" t="e">
        <f>[2]Dodatok1!#REF!</f>
        <v>#REF!</v>
      </c>
      <c r="G6" s="43" t="e">
        <f t="shared" si="0"/>
        <v>#REF!</v>
      </c>
    </row>
    <row r="7" spans="1:11" ht="12.75" customHeight="1" x14ac:dyDescent="0.2">
      <c r="A7" s="40" t="s">
        <v>43</v>
      </c>
      <c r="B7" s="37" t="s">
        <v>44</v>
      </c>
      <c r="C7" s="41">
        <v>0</v>
      </c>
      <c r="D7" s="42">
        <v>0</v>
      </c>
      <c r="E7" s="42">
        <v>0</v>
      </c>
      <c r="F7" s="22" t="e">
        <f>[2]Dodatok1!#REF!</f>
        <v>#REF!</v>
      </c>
      <c r="G7" s="43" t="e">
        <f t="shared" si="0"/>
        <v>#REF!</v>
      </c>
    </row>
    <row r="8" spans="1:11" ht="12.75" customHeight="1" x14ac:dyDescent="0.2">
      <c r="A8" s="40" t="s">
        <v>45</v>
      </c>
      <c r="B8" s="37" t="s">
        <v>46</v>
      </c>
      <c r="C8" s="41">
        <v>17</v>
      </c>
      <c r="D8" s="42">
        <v>19.8</v>
      </c>
      <c r="E8" s="42">
        <v>1167.21</v>
      </c>
      <c r="F8" s="22" t="e">
        <f>[2]Dodatok1!#REF!</f>
        <v>#REF!</v>
      </c>
      <c r="G8" s="43" t="e">
        <f t="shared" si="0"/>
        <v>#REF!</v>
      </c>
    </row>
    <row r="9" spans="1:11" ht="12.75" customHeight="1" x14ac:dyDescent="0.2">
      <c r="A9" s="40" t="s">
        <v>47</v>
      </c>
      <c r="B9" s="37" t="s">
        <v>48</v>
      </c>
      <c r="C9" s="41">
        <v>2</v>
      </c>
      <c r="D9" s="42">
        <v>2.5</v>
      </c>
      <c r="E9" s="42">
        <v>1230.5</v>
      </c>
      <c r="F9" s="22" t="e">
        <f>[2]Dodatok1!#REF!</f>
        <v>#REF!</v>
      </c>
      <c r="G9" s="43" t="e">
        <f t="shared" si="0"/>
        <v>#REF!</v>
      </c>
    </row>
    <row r="10" spans="1:11" ht="12.75" customHeight="1" x14ac:dyDescent="0.2">
      <c r="A10" s="40" t="s">
        <v>49</v>
      </c>
      <c r="B10" s="37" t="s">
        <v>50</v>
      </c>
      <c r="C10" s="41">
        <v>0</v>
      </c>
      <c r="D10" s="42">
        <v>0</v>
      </c>
      <c r="E10" s="42">
        <v>0</v>
      </c>
      <c r="F10" s="22" t="e">
        <f>[2]Dodatok1!#REF!</f>
        <v>#REF!</v>
      </c>
      <c r="G10" s="43" t="e">
        <f t="shared" si="0"/>
        <v>#REF!</v>
      </c>
    </row>
    <row r="11" spans="1:11" ht="12.75" customHeight="1" x14ac:dyDescent="0.2">
      <c r="A11" s="40" t="s">
        <v>51</v>
      </c>
      <c r="B11" s="37" t="s">
        <v>52</v>
      </c>
      <c r="C11" s="41">
        <v>57</v>
      </c>
      <c r="D11" s="42">
        <v>80.900000000000006</v>
      </c>
      <c r="E11" s="42">
        <v>1418.35</v>
      </c>
      <c r="F11" s="22" t="e">
        <f>[2]Dodatok1!#REF!</f>
        <v>#REF!</v>
      </c>
      <c r="G11" s="43" t="e">
        <f t="shared" si="0"/>
        <v>#REF!</v>
      </c>
    </row>
    <row r="12" spans="1:11" ht="12.75" customHeight="1" x14ac:dyDescent="0.2">
      <c r="A12" s="40" t="s">
        <v>53</v>
      </c>
      <c r="B12" s="37" t="s">
        <v>54</v>
      </c>
      <c r="C12" s="41">
        <v>22</v>
      </c>
      <c r="D12" s="42">
        <v>37</v>
      </c>
      <c r="E12" s="42">
        <v>1682.26</v>
      </c>
      <c r="F12" s="22" t="e">
        <f>[2]Dodatok1!#REF!</f>
        <v>#REF!</v>
      </c>
      <c r="G12" s="43" t="e">
        <f t="shared" si="0"/>
        <v>#REF!</v>
      </c>
    </row>
    <row r="13" spans="1:11" ht="12.75" customHeight="1" x14ac:dyDescent="0.2">
      <c r="A13" s="40" t="s">
        <v>55</v>
      </c>
      <c r="B13" s="37" t="s">
        <v>56</v>
      </c>
      <c r="C13" s="41">
        <v>5846</v>
      </c>
      <c r="D13" s="42">
        <v>14192.2</v>
      </c>
      <c r="E13" s="42">
        <v>2427.6799999999998</v>
      </c>
      <c r="F13" s="22" t="e">
        <f>[2]Dodatok1!#REF!</f>
        <v>#REF!</v>
      </c>
      <c r="G13" s="43" t="e">
        <f t="shared" si="0"/>
        <v>#REF!</v>
      </c>
    </row>
    <row r="14" spans="1:11" ht="12.75" customHeight="1" x14ac:dyDescent="0.2">
      <c r="A14" s="40" t="s">
        <v>57</v>
      </c>
      <c r="B14" s="37" t="s">
        <v>58</v>
      </c>
      <c r="C14" s="41">
        <v>21255</v>
      </c>
      <c r="D14" s="42">
        <v>72383.3</v>
      </c>
      <c r="E14" s="42">
        <v>3405.47</v>
      </c>
      <c r="F14" s="22" t="e">
        <f>[2]Dodatok1!#REF!</f>
        <v>#REF!</v>
      </c>
      <c r="G14" s="43" t="e">
        <f t="shared" si="0"/>
        <v>#REF!</v>
      </c>
    </row>
    <row r="15" spans="1:11" ht="12.75" customHeight="1" x14ac:dyDescent="0.2">
      <c r="A15" s="40" t="s">
        <v>59</v>
      </c>
      <c r="B15" s="37" t="s">
        <v>60</v>
      </c>
      <c r="C15" s="41">
        <v>5928</v>
      </c>
      <c r="D15" s="42">
        <v>26492.799999999999</v>
      </c>
      <c r="E15" s="42">
        <v>4469.09</v>
      </c>
      <c r="F15" s="22" t="e">
        <f>[2]Dodatok1!#REF!</f>
        <v>#REF!</v>
      </c>
      <c r="G15" s="43" t="e">
        <f t="shared" si="0"/>
        <v>#REF!</v>
      </c>
    </row>
    <row r="16" spans="1:11" ht="12.75" customHeight="1" x14ac:dyDescent="0.2">
      <c r="A16" s="40" t="s">
        <v>61</v>
      </c>
      <c r="B16" s="37" t="s">
        <v>62</v>
      </c>
      <c r="C16" s="41">
        <v>15000</v>
      </c>
      <c r="D16" s="42">
        <v>103580.1</v>
      </c>
      <c r="E16" s="42">
        <v>6905.34</v>
      </c>
      <c r="G16" s="43"/>
    </row>
    <row r="17" spans="1:15" ht="12.75" customHeight="1" x14ac:dyDescent="0.2">
      <c r="A17" s="40" t="s">
        <v>63</v>
      </c>
      <c r="B17" s="45" t="s">
        <v>64</v>
      </c>
      <c r="C17" s="41">
        <v>4193</v>
      </c>
      <c r="D17" s="42">
        <v>60030.9</v>
      </c>
      <c r="E17" s="42">
        <v>14316.92</v>
      </c>
      <c r="F17" s="22" t="e">
        <f>[2]Dodatok1!#REF!</f>
        <v>#REF!</v>
      </c>
      <c r="G17" s="43" t="e">
        <f t="shared" ref="G17:G26" si="1">F17-C17</f>
        <v>#REF!</v>
      </c>
    </row>
    <row r="18" spans="1:15" ht="45.75" customHeight="1" x14ac:dyDescent="0.2">
      <c r="A18" s="40" t="s">
        <v>65</v>
      </c>
      <c r="B18" s="45" t="s">
        <v>66</v>
      </c>
      <c r="C18" s="41">
        <v>35221</v>
      </c>
      <c r="D18" s="42">
        <v>203617.3</v>
      </c>
      <c r="E18" s="42">
        <v>5781.13</v>
      </c>
      <c r="F18" s="25" t="e">
        <f>'[3]Dodatok 2'!#REF!</f>
        <v>#REF!</v>
      </c>
      <c r="G18" s="43" t="e">
        <f t="shared" si="1"/>
        <v>#REF!</v>
      </c>
      <c r="H18" s="25">
        <f>SUM(C18:C23)</f>
        <v>52325</v>
      </c>
      <c r="I18" s="26">
        <f>SUM(D18:D23)</f>
        <v>276822.79999999993</v>
      </c>
      <c r="J18" s="43">
        <f>H18-C4</f>
        <v>0</v>
      </c>
      <c r="K18" s="44">
        <f>I18-D4</f>
        <v>0</v>
      </c>
    </row>
    <row r="19" spans="1:15" ht="14.25" customHeight="1" x14ac:dyDescent="0.2">
      <c r="A19" s="40" t="s">
        <v>67</v>
      </c>
      <c r="B19" s="45" t="s">
        <v>68</v>
      </c>
      <c r="C19" s="41">
        <v>14358</v>
      </c>
      <c r="D19" s="42">
        <v>61130.8</v>
      </c>
      <c r="E19" s="42">
        <v>4257.6099999999997</v>
      </c>
      <c r="F19" s="25" t="e">
        <f>'[3]Dodatok 2'!#REF!</f>
        <v>#REF!</v>
      </c>
      <c r="G19" s="43" t="e">
        <f t="shared" si="1"/>
        <v>#REF!</v>
      </c>
    </row>
    <row r="20" spans="1:15" ht="14.25" customHeight="1" x14ac:dyDescent="0.2">
      <c r="A20" s="40" t="s">
        <v>69</v>
      </c>
      <c r="B20" s="45" t="s">
        <v>70</v>
      </c>
      <c r="C20" s="41">
        <v>1841</v>
      </c>
      <c r="D20" s="42">
        <v>6610.6</v>
      </c>
      <c r="E20" s="42">
        <v>3590.78</v>
      </c>
      <c r="F20" s="25" t="e">
        <f>'[3]Dodatok 2'!#REF!</f>
        <v>#REF!</v>
      </c>
      <c r="G20" s="43" t="e">
        <f t="shared" si="1"/>
        <v>#REF!</v>
      </c>
    </row>
    <row r="21" spans="1:15" ht="14.25" customHeight="1" x14ac:dyDescent="0.2">
      <c r="A21" s="40" t="s">
        <v>71</v>
      </c>
      <c r="B21" s="45" t="s">
        <v>72</v>
      </c>
      <c r="C21" s="41">
        <v>677</v>
      </c>
      <c r="D21" s="42">
        <v>3956.1</v>
      </c>
      <c r="E21" s="42">
        <v>5843.63</v>
      </c>
      <c r="F21" s="25" t="e">
        <f>'[3]Dodatok 2'!#REF!</f>
        <v>#REF!</v>
      </c>
      <c r="G21" s="43" t="e">
        <f t="shared" si="1"/>
        <v>#REF!</v>
      </c>
    </row>
    <row r="22" spans="1:15" ht="14.25" customHeight="1" x14ac:dyDescent="0.2">
      <c r="A22" s="40" t="s">
        <v>73</v>
      </c>
      <c r="B22" s="45" t="s">
        <v>74</v>
      </c>
      <c r="C22" s="41">
        <v>218</v>
      </c>
      <c r="D22" s="42">
        <v>520.5</v>
      </c>
      <c r="E22" s="42">
        <v>2387.44</v>
      </c>
      <c r="F22" s="25" t="e">
        <f>'[3]Dodatok 2'!#REF!</f>
        <v>#REF!</v>
      </c>
      <c r="G22" s="43" t="e">
        <f t="shared" si="1"/>
        <v>#REF!</v>
      </c>
    </row>
    <row r="23" spans="1:15" ht="14.25" customHeight="1" x14ac:dyDescent="0.2">
      <c r="A23" s="40" t="s">
        <v>75</v>
      </c>
      <c r="B23" s="45" t="s">
        <v>76</v>
      </c>
      <c r="C23" s="41">
        <v>10</v>
      </c>
      <c r="D23" s="42">
        <v>987.5</v>
      </c>
      <c r="E23" s="42">
        <v>98748.18</v>
      </c>
      <c r="F23" s="25" t="e">
        <f>'[3]Dodatok 2'!#REF!</f>
        <v>#REF!</v>
      </c>
      <c r="G23" s="43" t="e">
        <f t="shared" si="1"/>
        <v>#REF!</v>
      </c>
    </row>
    <row r="24" spans="1:15" ht="42.75" customHeight="1" x14ac:dyDescent="0.2">
      <c r="A24" s="40" t="s">
        <v>77</v>
      </c>
      <c r="B24" s="45" t="s">
        <v>78</v>
      </c>
      <c r="C24" s="41">
        <v>121</v>
      </c>
      <c r="D24" s="42">
        <v>181.6</v>
      </c>
      <c r="E24" s="42">
        <v>1500.93</v>
      </c>
      <c r="F24" s="25" t="e">
        <f>'[4]Dodatok 3'!#REF!</f>
        <v>#REF!</v>
      </c>
      <c r="G24" s="43" t="e">
        <f t="shared" si="1"/>
        <v>#REF!</v>
      </c>
      <c r="H24" s="25">
        <f>SUM(C24:C26)</f>
        <v>52325</v>
      </c>
      <c r="I24" s="26">
        <f>SUM(D24:D26)</f>
        <v>276822.8</v>
      </c>
      <c r="J24" s="43">
        <f>H24-C4</f>
        <v>0</v>
      </c>
      <c r="K24" s="44">
        <f>I24-D4</f>
        <v>0</v>
      </c>
      <c r="M24" s="47"/>
      <c r="N24" s="47"/>
      <c r="O24" s="47"/>
    </row>
    <row r="25" spans="1:15" ht="11.25" customHeight="1" x14ac:dyDescent="0.2">
      <c r="A25" s="40" t="s">
        <v>79</v>
      </c>
      <c r="B25" s="45" t="s">
        <v>80</v>
      </c>
      <c r="C25" s="41">
        <v>4616</v>
      </c>
      <c r="D25" s="42">
        <v>10898.4</v>
      </c>
      <c r="E25" s="42">
        <v>2361</v>
      </c>
      <c r="F25" s="25" t="e">
        <f>'[4]Dodatok 3'!#REF!</f>
        <v>#REF!</v>
      </c>
      <c r="G25" s="43" t="e">
        <f t="shared" si="1"/>
        <v>#REF!</v>
      </c>
    </row>
    <row r="26" spans="1:15" ht="11.25" customHeight="1" x14ac:dyDescent="0.2">
      <c r="A26" s="40" t="s">
        <v>81</v>
      </c>
      <c r="B26" s="45" t="s">
        <v>82</v>
      </c>
      <c r="C26" s="41">
        <v>47588</v>
      </c>
      <c r="D26" s="42">
        <v>265742.8</v>
      </c>
      <c r="E26" s="42">
        <v>5584.24</v>
      </c>
      <c r="F26" s="25" t="e">
        <f>'[4]Dodatok 3'!#REF!</f>
        <v>#REF!</v>
      </c>
      <c r="G26" s="43" t="e">
        <f t="shared" si="1"/>
        <v>#REF!</v>
      </c>
      <c r="M26" s="47"/>
      <c r="N26" s="47"/>
      <c r="O26" s="47"/>
    </row>
    <row r="27" spans="1:15" s="47" customFormat="1" ht="22.5" customHeight="1" x14ac:dyDescent="0.2">
      <c r="A27" s="40" t="s">
        <v>99</v>
      </c>
      <c r="B27" s="45" t="s">
        <v>84</v>
      </c>
      <c r="C27" s="41">
        <v>0</v>
      </c>
      <c r="D27" s="42">
        <v>0</v>
      </c>
      <c r="E27" s="42">
        <v>0</v>
      </c>
      <c r="F27" s="46"/>
      <c r="G27" s="46"/>
      <c r="M27" s="22"/>
      <c r="N27" s="22"/>
      <c r="O27" s="22"/>
    </row>
    <row r="28" spans="1:15" ht="22.5" customHeight="1" x14ac:dyDescent="0.2">
      <c r="A28" s="40" t="s">
        <v>85</v>
      </c>
      <c r="B28" s="45" t="s">
        <v>86</v>
      </c>
      <c r="C28" s="41">
        <v>0</v>
      </c>
      <c r="D28" s="42">
        <v>0</v>
      </c>
      <c r="E28" s="42">
        <v>0</v>
      </c>
    </row>
    <row r="29" spans="1:15" s="47" customFormat="1" ht="6.75" customHeight="1" x14ac:dyDescent="0.2">
      <c r="A29" s="48"/>
      <c r="B29" s="49"/>
      <c r="C29" s="50"/>
      <c r="D29" s="51"/>
      <c r="E29" s="51"/>
      <c r="M29" s="22"/>
      <c r="N29" s="22"/>
      <c r="O29" s="22"/>
    </row>
    <row r="30" spans="1:15" ht="11.25" customHeight="1" x14ac:dyDescent="0.2">
      <c r="A30" s="95" t="s">
        <v>87</v>
      </c>
      <c r="B30" s="95"/>
      <c r="C30" s="95"/>
      <c r="D30" s="95"/>
      <c r="E30" s="95"/>
      <c r="G30" s="22"/>
      <c r="H30" s="27"/>
      <c r="I30" s="27"/>
      <c r="J30" s="22"/>
      <c r="K30" s="22"/>
    </row>
    <row r="31" spans="1:15" ht="11.25" customHeight="1" x14ac:dyDescent="0.2">
      <c r="A31" s="95"/>
      <c r="B31" s="95"/>
      <c r="C31" s="95"/>
      <c r="D31" s="95"/>
      <c r="E31" s="95"/>
      <c r="G31" s="22"/>
      <c r="H31" s="27"/>
      <c r="I31" s="27"/>
      <c r="J31" s="22"/>
      <c r="K31" s="22"/>
    </row>
    <row r="32" spans="1:15" ht="40.5" customHeight="1" x14ac:dyDescent="0.2">
      <c r="A32" s="96" t="s">
        <v>102</v>
      </c>
      <c r="B32" s="96"/>
      <c r="C32" s="96"/>
      <c r="D32" s="96" t="s">
        <v>105</v>
      </c>
      <c r="E32" s="96"/>
      <c r="F32" s="96"/>
      <c r="G32" s="96"/>
    </row>
    <row r="33" spans="1:7" ht="11.25" customHeight="1" x14ac:dyDescent="0.2">
      <c r="G33" s="22"/>
    </row>
    <row r="34" spans="1:7" ht="22.5" customHeight="1" x14ac:dyDescent="0.2">
      <c r="A34" s="97" t="s">
        <v>106</v>
      </c>
      <c r="B34" s="96"/>
      <c r="C34" s="96"/>
      <c r="G34" s="22"/>
    </row>
  </sheetData>
  <mergeCells count="4">
    <mergeCell ref="A30:E31"/>
    <mergeCell ref="A32:C32"/>
    <mergeCell ref="D32:G32"/>
    <mergeCell ref="A34:C34"/>
  </mergeCells>
  <pageMargins left="0.39370078740157483" right="0.39370078740157483" top="0.39370078740157483" bottom="0.39370078740157483" header="0" footer="0.11811023622047245"/>
  <pageSetup paperSize="9" fitToHeight="42" orientation="portrait" r:id="rId1"/>
  <headerFooter>
    <oddFooter>&amp;R&amp;6&amp;P/&amp;N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2BFAA-CD2C-4CBA-9AB5-E54A0DED539F}">
  <dimension ref="B2:G12"/>
  <sheetViews>
    <sheetView tabSelected="1" workbookViewId="0">
      <selection activeCell="J11" sqref="J11"/>
    </sheetView>
  </sheetViews>
  <sheetFormatPr defaultColWidth="9.33203125" defaultRowHeight="12.75" x14ac:dyDescent="0.2"/>
  <sheetData>
    <row r="2" spans="2:7" x14ac:dyDescent="0.2">
      <c r="B2" s="1" t="s">
        <v>88</v>
      </c>
      <c r="G2" s="1" t="s">
        <v>89</v>
      </c>
    </row>
    <row r="3" spans="2:7" x14ac:dyDescent="0.2">
      <c r="B3" s="1" t="s">
        <v>38</v>
      </c>
      <c r="C3" s="41">
        <f>'5pf (раб)'!C4</f>
        <v>52325</v>
      </c>
      <c r="D3" s="1" t="s">
        <v>90</v>
      </c>
      <c r="E3" s="1" t="s">
        <v>91</v>
      </c>
      <c r="F3" s="41">
        <f>SUM('5pf (раб)'!C5:C17)</f>
        <v>52325</v>
      </c>
      <c r="G3" t="str">
        <f>IF(F3=C3,"+","-")</f>
        <v>+</v>
      </c>
    </row>
    <row r="4" spans="2:7" x14ac:dyDescent="0.2">
      <c r="B4" s="1" t="s">
        <v>38</v>
      </c>
      <c r="C4" s="41">
        <f>'5pf (раб)'!C4</f>
        <v>52325</v>
      </c>
      <c r="D4" s="1" t="s">
        <v>90</v>
      </c>
      <c r="E4" s="1" t="s">
        <v>92</v>
      </c>
      <c r="F4" s="41">
        <f>SUM('5pf (раб)'!C18:C23)</f>
        <v>52325</v>
      </c>
      <c r="G4" t="str">
        <f>IF(F4=C4,"+","-")</f>
        <v>+</v>
      </c>
    </row>
    <row r="5" spans="2:7" x14ac:dyDescent="0.2">
      <c r="B5" s="1" t="s">
        <v>38</v>
      </c>
      <c r="C5" s="41">
        <f>'5pf (раб)'!C4</f>
        <v>52325</v>
      </c>
      <c r="D5" s="1" t="s">
        <v>90</v>
      </c>
      <c r="E5" s="1" t="s">
        <v>93</v>
      </c>
      <c r="F5" s="41">
        <f>SUM('5pf (раб)'!C24:C26)</f>
        <v>52325</v>
      </c>
      <c r="G5" t="str">
        <f>IF(F5=C5,"+","-")</f>
        <v>+</v>
      </c>
    </row>
    <row r="6" spans="2:7" x14ac:dyDescent="0.2">
      <c r="B6" s="1" t="s">
        <v>38</v>
      </c>
      <c r="C6" s="41">
        <f>'5pf (раб)'!C4</f>
        <v>52325</v>
      </c>
      <c r="D6" s="1" t="s">
        <v>94</v>
      </c>
      <c r="E6" s="1" t="s">
        <v>84</v>
      </c>
      <c r="F6" s="41">
        <f>'5pf (раб)'!C27</f>
        <v>0</v>
      </c>
      <c r="G6" t="str">
        <f>IF(F6&lt;=C6,"+","-")</f>
        <v>+</v>
      </c>
    </row>
    <row r="8" spans="2:7" x14ac:dyDescent="0.2">
      <c r="B8" s="1" t="s">
        <v>96</v>
      </c>
    </row>
    <row r="9" spans="2:7" x14ac:dyDescent="0.2">
      <c r="B9" s="1" t="s">
        <v>38</v>
      </c>
      <c r="C9" s="42">
        <f>'5pf (раб)'!D4</f>
        <v>276822.8</v>
      </c>
      <c r="D9" s="1" t="s">
        <v>90</v>
      </c>
      <c r="E9" s="1" t="s">
        <v>91</v>
      </c>
      <c r="F9" s="42">
        <f>SUM('5pf (раб)'!D5:D17)</f>
        <v>276822.80000000005</v>
      </c>
      <c r="G9" t="str">
        <f>IF(F9=C9,"+","-")</f>
        <v>+</v>
      </c>
    </row>
    <row r="10" spans="2:7" x14ac:dyDescent="0.2">
      <c r="B10" s="1" t="s">
        <v>38</v>
      </c>
      <c r="C10" s="42">
        <f>'5pf (раб)'!D4</f>
        <v>276822.8</v>
      </c>
      <c r="D10" s="1" t="s">
        <v>90</v>
      </c>
      <c r="E10" s="1" t="s">
        <v>92</v>
      </c>
      <c r="F10" s="42">
        <f>SUM('5pf (раб)'!D18:D23)</f>
        <v>276822.79999999993</v>
      </c>
      <c r="G10" t="str">
        <f>IF(F10=C10,"+","-")</f>
        <v>+</v>
      </c>
    </row>
    <row r="11" spans="2:7" x14ac:dyDescent="0.2">
      <c r="B11" s="1" t="s">
        <v>38</v>
      </c>
      <c r="C11" s="42">
        <f>'5pf (раб)'!D4</f>
        <v>276822.8</v>
      </c>
      <c r="D11" s="1" t="s">
        <v>90</v>
      </c>
      <c r="E11" s="1" t="s">
        <v>93</v>
      </c>
      <c r="F11" s="42">
        <f>SUM('5pf (раб)'!D24:D26)</f>
        <v>276822.8</v>
      </c>
      <c r="G11" t="str">
        <f>IF(F11=C11,"+","-")</f>
        <v>+</v>
      </c>
    </row>
    <row r="12" spans="2:7" x14ac:dyDescent="0.2">
      <c r="B12" s="1" t="s">
        <v>38</v>
      </c>
      <c r="C12" s="42">
        <f>'5pf (раб)'!D4</f>
        <v>276822.8</v>
      </c>
      <c r="D12" s="1" t="s">
        <v>94</v>
      </c>
      <c r="E12" s="1" t="s">
        <v>84</v>
      </c>
      <c r="F12" s="42">
        <f>'5pf (раб)'!D27</f>
        <v>0</v>
      </c>
      <c r="G12" t="str">
        <f>IF(F12&lt;=C12,"+","-")</f>
        <v>+</v>
      </c>
    </row>
  </sheetData>
  <conditionalFormatting sqref="G3:G12">
    <cfRule type="cellIs" dxfId="1" priority="1" operator="equal">
      <formula>"+"</formula>
    </cfRule>
    <cfRule type="cellIs" dxfId="0" priority="2" operator="equal">
      <formula>"-"</formula>
    </cfRule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6</vt:i4>
      </vt:variant>
      <vt:variant>
        <vt:lpstr>Іменовані діапазони</vt:lpstr>
      </vt:variant>
      <vt:variant>
        <vt:i4>1</vt:i4>
      </vt:variant>
    </vt:vector>
  </HeadingPairs>
  <TitlesOfParts>
    <vt:vector size="7" baseType="lpstr">
      <vt:lpstr>5pf_titul</vt:lpstr>
      <vt:lpstr>5pf</vt:lpstr>
      <vt:lpstr>5pf Контроль</vt:lpstr>
      <vt:lpstr>5pf_titul (раб)</vt:lpstr>
      <vt:lpstr>5pf (раб)</vt:lpstr>
      <vt:lpstr>5pf (раб) Контроль</vt:lpstr>
      <vt:lpstr>'5pf'!Заголовки_для_друку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work108</dc:creator>
  <cp:lastModifiedBy>Volyn PFU</cp:lastModifiedBy>
  <cp:lastPrinted>2025-10-03T10:58:38Z</cp:lastPrinted>
  <dcterms:created xsi:type="dcterms:W3CDTF">2025-07-02T11:31:44Z</dcterms:created>
  <dcterms:modified xsi:type="dcterms:W3CDTF">2025-10-08T12:47:58Z</dcterms:modified>
</cp:coreProperties>
</file>