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6160" windowHeight="9765" tabRatio="234" firstSheet="1" activeTab="1"/>
  </bookViews>
  <sheets>
    <sheet name="6pf_titul" sheetId="1" r:id="rId1"/>
    <sheet name="6pf" sheetId="2" r:id="rId2"/>
    <sheet name="Контроль 6pf" sheetId="3" r:id="rId3"/>
    <sheet name="Контроль 6pf новопризнач." sheetId="4" r:id="rId4"/>
  </sheets>
  <definedNames>
    <definedName name="OLE_LINK2" localSheetId="1">'6pf'!#REF!</definedName>
    <definedName name="_xlnm.Print_Titles" localSheetId="1">'6pf'!#REF!</definedName>
  </definedNames>
  <calcPr calcId="125725" refMode="R1C1"/>
</workbook>
</file>

<file path=xl/calcChain.xml><?xml version="1.0" encoding="utf-8"?>
<calcChain xmlns="http://schemas.openxmlformats.org/spreadsheetml/2006/main">
  <c r="F145" i="4"/>
  <c r="C145"/>
  <c r="F144"/>
  <c r="C144"/>
  <c r="F143"/>
  <c r="C143"/>
  <c r="F142"/>
  <c r="C142"/>
  <c r="F141"/>
  <c r="G141" s="1"/>
  <c r="C141"/>
  <c r="F140"/>
  <c r="C140"/>
  <c r="F139"/>
  <c r="C139"/>
  <c r="F138"/>
  <c r="C138"/>
  <c r="F137"/>
  <c r="G137" s="1"/>
  <c r="C137"/>
  <c r="F136"/>
  <c r="C136"/>
  <c r="M129"/>
  <c r="J129"/>
  <c r="F129"/>
  <c r="C129"/>
  <c r="M128"/>
  <c r="N128" s="1"/>
  <c r="J128"/>
  <c r="F128"/>
  <c r="C128"/>
  <c r="M127"/>
  <c r="J127"/>
  <c r="F127"/>
  <c r="C127"/>
  <c r="M126"/>
  <c r="N126" s="1"/>
  <c r="J126"/>
  <c r="F126"/>
  <c r="C126"/>
  <c r="M125"/>
  <c r="J125"/>
  <c r="F125"/>
  <c r="C125"/>
  <c r="M124"/>
  <c r="N124" s="1"/>
  <c r="J124"/>
  <c r="F124"/>
  <c r="C124"/>
  <c r="M123"/>
  <c r="J123"/>
  <c r="F123"/>
  <c r="C123"/>
  <c r="M122"/>
  <c r="N122" s="1"/>
  <c r="J122"/>
  <c r="F122"/>
  <c r="C122"/>
  <c r="M121"/>
  <c r="J121"/>
  <c r="F121"/>
  <c r="C121"/>
  <c r="M120"/>
  <c r="N120" s="1"/>
  <c r="J120"/>
  <c r="F120"/>
  <c r="C120"/>
  <c r="M119"/>
  <c r="J119"/>
  <c r="F119"/>
  <c r="C119"/>
  <c r="M118"/>
  <c r="N118" s="1"/>
  <c r="J118"/>
  <c r="F118"/>
  <c r="C118"/>
  <c r="M117"/>
  <c r="J117"/>
  <c r="F117"/>
  <c r="C117"/>
  <c r="M116"/>
  <c r="N116" s="1"/>
  <c r="J116"/>
  <c r="F116"/>
  <c r="C116"/>
  <c r="M115"/>
  <c r="J115"/>
  <c r="F115"/>
  <c r="C115"/>
  <c r="M114"/>
  <c r="N114" s="1"/>
  <c r="J114"/>
  <c r="F114"/>
  <c r="C114"/>
  <c r="M113"/>
  <c r="J113"/>
  <c r="F113"/>
  <c r="C113"/>
  <c r="M112"/>
  <c r="N112" s="1"/>
  <c r="J112"/>
  <c r="F112"/>
  <c r="C112"/>
  <c r="M111"/>
  <c r="J111"/>
  <c r="F111"/>
  <c r="C111"/>
  <c r="M110"/>
  <c r="N110" s="1"/>
  <c r="J110"/>
  <c r="F110"/>
  <c r="C110"/>
  <c r="M109"/>
  <c r="J109"/>
  <c r="F109"/>
  <c r="C109"/>
  <c r="M108"/>
  <c r="N108" s="1"/>
  <c r="J108"/>
  <c r="F108"/>
  <c r="C108"/>
  <c r="M107"/>
  <c r="J107"/>
  <c r="F107"/>
  <c r="C107"/>
  <c r="M106"/>
  <c r="N106" s="1"/>
  <c r="J106"/>
  <c r="F106"/>
  <c r="C106"/>
  <c r="M105"/>
  <c r="J105"/>
  <c r="F105"/>
  <c r="C105"/>
  <c r="M104"/>
  <c r="N104" s="1"/>
  <c r="J104"/>
  <c r="F104"/>
  <c r="C104"/>
  <c r="M103"/>
  <c r="J103"/>
  <c r="F103"/>
  <c r="C103"/>
  <c r="M102"/>
  <c r="J102"/>
  <c r="F102"/>
  <c r="C102"/>
  <c r="M101"/>
  <c r="J101"/>
  <c r="F101"/>
  <c r="C101"/>
  <c r="M100"/>
  <c r="N100" s="1"/>
  <c r="J100"/>
  <c r="F100"/>
  <c r="C100"/>
  <c r="M99"/>
  <c r="J99"/>
  <c r="F99"/>
  <c r="C99"/>
  <c r="M98"/>
  <c r="N98" s="1"/>
  <c r="J98"/>
  <c r="F98"/>
  <c r="C98"/>
  <c r="M97"/>
  <c r="J97"/>
  <c r="F97"/>
  <c r="C97"/>
  <c r="M96"/>
  <c r="N96" s="1"/>
  <c r="J96"/>
  <c r="F96"/>
  <c r="C96"/>
  <c r="M95"/>
  <c r="J95"/>
  <c r="F95"/>
  <c r="C95"/>
  <c r="M94"/>
  <c r="N94" s="1"/>
  <c r="J94"/>
  <c r="F94"/>
  <c r="C94"/>
  <c r="M93"/>
  <c r="J93"/>
  <c r="F93"/>
  <c r="C93"/>
  <c r="M92"/>
  <c r="N92" s="1"/>
  <c r="J92"/>
  <c r="F92"/>
  <c r="C92"/>
  <c r="M91"/>
  <c r="J91"/>
  <c r="F91"/>
  <c r="C91"/>
  <c r="M90"/>
  <c r="N90" s="1"/>
  <c r="J90"/>
  <c r="F90"/>
  <c r="C90"/>
  <c r="M89"/>
  <c r="J89"/>
  <c r="F89"/>
  <c r="C89"/>
  <c r="M88"/>
  <c r="N88" s="1"/>
  <c r="J88"/>
  <c r="F88"/>
  <c r="C88"/>
  <c r="M87"/>
  <c r="J87"/>
  <c r="F87"/>
  <c r="C87"/>
  <c r="M86"/>
  <c r="N86" s="1"/>
  <c r="J86"/>
  <c r="F86"/>
  <c r="C86"/>
  <c r="M85"/>
  <c r="J85"/>
  <c r="F85"/>
  <c r="C85"/>
  <c r="M84"/>
  <c r="N84" s="1"/>
  <c r="J84"/>
  <c r="F84"/>
  <c r="C84"/>
  <c r="M83"/>
  <c r="J83"/>
  <c r="F83"/>
  <c r="C83"/>
  <c r="M82"/>
  <c r="N82" s="1"/>
  <c r="J82"/>
  <c r="F82"/>
  <c r="C82"/>
  <c r="M81"/>
  <c r="J81"/>
  <c r="F81"/>
  <c r="C81"/>
  <c r="M80"/>
  <c r="N80" s="1"/>
  <c r="J80"/>
  <c r="F80"/>
  <c r="C80"/>
  <c r="M79"/>
  <c r="J79"/>
  <c r="F79"/>
  <c r="C79"/>
  <c r="M78"/>
  <c r="N78" s="1"/>
  <c r="J78"/>
  <c r="F78"/>
  <c r="C78"/>
  <c r="M77"/>
  <c r="J77"/>
  <c r="F77"/>
  <c r="C77"/>
  <c r="M76"/>
  <c r="N76" s="1"/>
  <c r="J76"/>
  <c r="F76"/>
  <c r="C76"/>
  <c r="M75"/>
  <c r="J75"/>
  <c r="F75"/>
  <c r="C75"/>
  <c r="M74"/>
  <c r="N74" s="1"/>
  <c r="J74"/>
  <c r="F74"/>
  <c r="C74"/>
  <c r="M73"/>
  <c r="J73"/>
  <c r="F73"/>
  <c r="C73"/>
  <c r="M72"/>
  <c r="N72" s="1"/>
  <c r="J72"/>
  <c r="F72"/>
  <c r="C72"/>
  <c r="M71"/>
  <c r="J71"/>
  <c r="F71"/>
  <c r="C71"/>
  <c r="M70"/>
  <c r="J70"/>
  <c r="F70"/>
  <c r="C70"/>
  <c r="M69"/>
  <c r="J69"/>
  <c r="F69"/>
  <c r="C69"/>
  <c r="M68"/>
  <c r="N68" s="1"/>
  <c r="J68"/>
  <c r="F68"/>
  <c r="C68"/>
  <c r="M67"/>
  <c r="J67"/>
  <c r="F67"/>
  <c r="C67"/>
  <c r="M66"/>
  <c r="N66" s="1"/>
  <c r="J66"/>
  <c r="F66"/>
  <c r="C66"/>
  <c r="M65"/>
  <c r="J65"/>
  <c r="F65"/>
  <c r="C65"/>
  <c r="M64"/>
  <c r="N64" s="1"/>
  <c r="J64"/>
  <c r="F64"/>
  <c r="C64"/>
  <c r="M63"/>
  <c r="J63"/>
  <c r="F63"/>
  <c r="C63"/>
  <c r="M62"/>
  <c r="N62" s="1"/>
  <c r="J62"/>
  <c r="F62"/>
  <c r="C62"/>
  <c r="M61"/>
  <c r="J61"/>
  <c r="F61"/>
  <c r="C61"/>
  <c r="M60"/>
  <c r="N60" s="1"/>
  <c r="J60"/>
  <c r="F60"/>
  <c r="C60"/>
  <c r="M59"/>
  <c r="J59"/>
  <c r="F59"/>
  <c r="C59"/>
  <c r="M58"/>
  <c r="N58" s="1"/>
  <c r="J58"/>
  <c r="F58"/>
  <c r="C58"/>
  <c r="M57"/>
  <c r="J57"/>
  <c r="F57"/>
  <c r="C57"/>
  <c r="M56"/>
  <c r="N56" s="1"/>
  <c r="J56"/>
  <c r="F56"/>
  <c r="C56"/>
  <c r="M55"/>
  <c r="J55"/>
  <c r="F55"/>
  <c r="C55"/>
  <c r="M54"/>
  <c r="N54" s="1"/>
  <c r="J54"/>
  <c r="F54"/>
  <c r="C54"/>
  <c r="M53"/>
  <c r="J53"/>
  <c r="F53"/>
  <c r="C53"/>
  <c r="M52"/>
  <c r="N52" s="1"/>
  <c r="J52"/>
  <c r="F52"/>
  <c r="C52"/>
  <c r="M51"/>
  <c r="J51"/>
  <c r="F51"/>
  <c r="C51"/>
  <c r="M50"/>
  <c r="N50" s="1"/>
  <c r="J50"/>
  <c r="F50"/>
  <c r="C50"/>
  <c r="M49"/>
  <c r="J49"/>
  <c r="F49"/>
  <c r="C49"/>
  <c r="M48"/>
  <c r="N48" s="1"/>
  <c r="J48"/>
  <c r="F48"/>
  <c r="C48"/>
  <c r="M47"/>
  <c r="J47"/>
  <c r="F47"/>
  <c r="C47"/>
  <c r="M46"/>
  <c r="N46" s="1"/>
  <c r="J46"/>
  <c r="F46"/>
  <c r="C46"/>
  <c r="M45"/>
  <c r="J45"/>
  <c r="F45"/>
  <c r="C45"/>
  <c r="M44"/>
  <c r="N44" s="1"/>
  <c r="J44"/>
  <c r="F44"/>
  <c r="C44"/>
  <c r="M43"/>
  <c r="J43"/>
  <c r="F43"/>
  <c r="C43"/>
  <c r="M42"/>
  <c r="N42" s="1"/>
  <c r="J42"/>
  <c r="F42"/>
  <c r="C42"/>
  <c r="M41"/>
  <c r="J41"/>
  <c r="F41"/>
  <c r="C41"/>
  <c r="M40"/>
  <c r="N40" s="1"/>
  <c r="J40"/>
  <c r="F40"/>
  <c r="C40"/>
  <c r="M39"/>
  <c r="J39"/>
  <c r="F39"/>
  <c r="C39"/>
  <c r="M38"/>
  <c r="J38"/>
  <c r="F38"/>
  <c r="C38"/>
  <c r="M37"/>
  <c r="J37"/>
  <c r="F37"/>
  <c r="C37"/>
  <c r="M36"/>
  <c r="N36" s="1"/>
  <c r="J36"/>
  <c r="F36"/>
  <c r="C36"/>
  <c r="M35"/>
  <c r="J35"/>
  <c r="F35"/>
  <c r="C35"/>
  <c r="M34"/>
  <c r="N34" s="1"/>
  <c r="J34"/>
  <c r="F34"/>
  <c r="C34"/>
  <c r="M33"/>
  <c r="J33"/>
  <c r="F33"/>
  <c r="C33"/>
  <c r="M32"/>
  <c r="N32" s="1"/>
  <c r="J32"/>
  <c r="F32"/>
  <c r="C32"/>
  <c r="M31"/>
  <c r="J31"/>
  <c r="F31"/>
  <c r="C31"/>
  <c r="M30"/>
  <c r="N30" s="1"/>
  <c r="J30"/>
  <c r="F30"/>
  <c r="C30"/>
  <c r="M29"/>
  <c r="J29"/>
  <c r="F29"/>
  <c r="C29"/>
  <c r="M28"/>
  <c r="N28" s="1"/>
  <c r="J28"/>
  <c r="F28"/>
  <c r="C28"/>
  <c r="M27"/>
  <c r="J27"/>
  <c r="F27"/>
  <c r="C27"/>
  <c r="M26"/>
  <c r="N26" s="1"/>
  <c r="J26"/>
  <c r="F26"/>
  <c r="C26"/>
  <c r="M25"/>
  <c r="J25"/>
  <c r="F25"/>
  <c r="C25"/>
  <c r="M24"/>
  <c r="N24" s="1"/>
  <c r="J24"/>
  <c r="F24"/>
  <c r="C24"/>
  <c r="M23"/>
  <c r="J23"/>
  <c r="F23"/>
  <c r="C23"/>
  <c r="M22"/>
  <c r="N22" s="1"/>
  <c r="J22"/>
  <c r="F22"/>
  <c r="C22"/>
  <c r="M21"/>
  <c r="J21"/>
  <c r="F21"/>
  <c r="C21"/>
  <c r="M20"/>
  <c r="N20" s="1"/>
  <c r="J20"/>
  <c r="F20"/>
  <c r="C20"/>
  <c r="M19"/>
  <c r="J19"/>
  <c r="F19"/>
  <c r="C19"/>
  <c r="M18"/>
  <c r="N18" s="1"/>
  <c r="J18"/>
  <c r="F18"/>
  <c r="C18"/>
  <c r="M17"/>
  <c r="J17"/>
  <c r="F17"/>
  <c r="C17"/>
  <c r="M16"/>
  <c r="N16" s="1"/>
  <c r="J16"/>
  <c r="F16"/>
  <c r="C16"/>
  <c r="M15"/>
  <c r="J15"/>
  <c r="F15"/>
  <c r="C15"/>
  <c r="M14"/>
  <c r="N14" s="1"/>
  <c r="J14"/>
  <c r="F14"/>
  <c r="C14"/>
  <c r="M13"/>
  <c r="J13"/>
  <c r="F13"/>
  <c r="C13"/>
  <c r="M12"/>
  <c r="N12" s="1"/>
  <c r="J12"/>
  <c r="F12"/>
  <c r="C12"/>
  <c r="M11"/>
  <c r="J11"/>
  <c r="F11"/>
  <c r="C11"/>
  <c r="M10"/>
  <c r="N10" s="1"/>
  <c r="J10"/>
  <c r="F10"/>
  <c r="C10"/>
  <c r="M9"/>
  <c r="J9"/>
  <c r="F9"/>
  <c r="C9"/>
  <c r="M8"/>
  <c r="N8" s="1"/>
  <c r="J8"/>
  <c r="F8"/>
  <c r="C8"/>
  <c r="M7"/>
  <c r="J7"/>
  <c r="F7"/>
  <c r="C7"/>
  <c r="M6"/>
  <c r="J6"/>
  <c r="F6"/>
  <c r="C6"/>
  <c r="M5"/>
  <c r="J5"/>
  <c r="F5"/>
  <c r="C5"/>
  <c r="M4"/>
  <c r="N4" s="1"/>
  <c r="J4"/>
  <c r="F4"/>
  <c r="C4"/>
  <c r="F145" i="3"/>
  <c r="C145"/>
  <c r="F144"/>
  <c r="C144"/>
  <c r="F143"/>
  <c r="G143" s="1"/>
  <c r="C143"/>
  <c r="F142"/>
  <c r="C142"/>
  <c r="F141"/>
  <c r="C141"/>
  <c r="F140"/>
  <c r="C140"/>
  <c r="F139"/>
  <c r="G139" s="1"/>
  <c r="C139"/>
  <c r="F138"/>
  <c r="C138"/>
  <c r="F137"/>
  <c r="C137"/>
  <c r="F136"/>
  <c r="C136"/>
  <c r="M129"/>
  <c r="N129" s="1"/>
  <c r="J129"/>
  <c r="F129"/>
  <c r="C129"/>
  <c r="M128"/>
  <c r="J128"/>
  <c r="F128"/>
  <c r="C128"/>
  <c r="M127"/>
  <c r="N127" s="1"/>
  <c r="J127"/>
  <c r="F127"/>
  <c r="C127"/>
  <c r="M126"/>
  <c r="J126"/>
  <c r="F126"/>
  <c r="C126"/>
  <c r="M125"/>
  <c r="N125" s="1"/>
  <c r="J125"/>
  <c r="F125"/>
  <c r="C125"/>
  <c r="M124"/>
  <c r="J124"/>
  <c r="F124"/>
  <c r="C124"/>
  <c r="M123"/>
  <c r="N123" s="1"/>
  <c r="J123"/>
  <c r="F123"/>
  <c r="C123"/>
  <c r="M122"/>
  <c r="J122"/>
  <c r="F122"/>
  <c r="C122"/>
  <c r="M121"/>
  <c r="N121" s="1"/>
  <c r="J121"/>
  <c r="F121"/>
  <c r="C121"/>
  <c r="M120"/>
  <c r="J120"/>
  <c r="F120"/>
  <c r="C120"/>
  <c r="M119"/>
  <c r="N119" s="1"/>
  <c r="J119"/>
  <c r="F119"/>
  <c r="C119"/>
  <c r="M118"/>
  <c r="J118"/>
  <c r="F118"/>
  <c r="C118"/>
  <c r="M117"/>
  <c r="N117" s="1"/>
  <c r="J117"/>
  <c r="F117"/>
  <c r="C117"/>
  <c r="M116"/>
  <c r="J116"/>
  <c r="F116"/>
  <c r="C116"/>
  <c r="M115"/>
  <c r="N115" s="1"/>
  <c r="J115"/>
  <c r="F115"/>
  <c r="C115"/>
  <c r="M114"/>
  <c r="J114"/>
  <c r="F114"/>
  <c r="C114"/>
  <c r="M113"/>
  <c r="N113" s="1"/>
  <c r="J113"/>
  <c r="F113"/>
  <c r="C113"/>
  <c r="M112"/>
  <c r="J112"/>
  <c r="F112"/>
  <c r="C112"/>
  <c r="M111"/>
  <c r="N111" s="1"/>
  <c r="J111"/>
  <c r="F111"/>
  <c r="C111"/>
  <c r="M110"/>
  <c r="J110"/>
  <c r="F110"/>
  <c r="C110"/>
  <c r="M109"/>
  <c r="N109" s="1"/>
  <c r="J109"/>
  <c r="F109"/>
  <c r="C109"/>
  <c r="M108"/>
  <c r="J108"/>
  <c r="F108"/>
  <c r="C108"/>
  <c r="M107"/>
  <c r="N107" s="1"/>
  <c r="J107"/>
  <c r="F107"/>
  <c r="C107"/>
  <c r="M106"/>
  <c r="J106"/>
  <c r="F106"/>
  <c r="C106"/>
  <c r="M105"/>
  <c r="J105"/>
  <c r="F105"/>
  <c r="C105"/>
  <c r="M104"/>
  <c r="J104"/>
  <c r="F104"/>
  <c r="C104"/>
  <c r="M103"/>
  <c r="N103" s="1"/>
  <c r="J103"/>
  <c r="F103"/>
  <c r="C103"/>
  <c r="M102"/>
  <c r="J102"/>
  <c r="F102"/>
  <c r="C102"/>
  <c r="M101"/>
  <c r="N101" s="1"/>
  <c r="J101"/>
  <c r="F101"/>
  <c r="C101"/>
  <c r="M100"/>
  <c r="J100"/>
  <c r="F100"/>
  <c r="C100"/>
  <c r="M99"/>
  <c r="N99" s="1"/>
  <c r="J99"/>
  <c r="F99"/>
  <c r="C99"/>
  <c r="M98"/>
  <c r="J98"/>
  <c r="F98"/>
  <c r="C98"/>
  <c r="M97"/>
  <c r="N97" s="1"/>
  <c r="J97"/>
  <c r="F97"/>
  <c r="C97"/>
  <c r="M96"/>
  <c r="J96"/>
  <c r="F96"/>
  <c r="C96"/>
  <c r="M95"/>
  <c r="N95" s="1"/>
  <c r="J95"/>
  <c r="F95"/>
  <c r="C95"/>
  <c r="M94"/>
  <c r="J94"/>
  <c r="F94"/>
  <c r="C94"/>
  <c r="M93"/>
  <c r="N93" s="1"/>
  <c r="J93"/>
  <c r="F93"/>
  <c r="C93"/>
  <c r="M92"/>
  <c r="J92"/>
  <c r="F92"/>
  <c r="C92"/>
  <c r="M91"/>
  <c r="N91" s="1"/>
  <c r="J91"/>
  <c r="F91"/>
  <c r="C91"/>
  <c r="M90"/>
  <c r="J90"/>
  <c r="F90"/>
  <c r="C90"/>
  <c r="M89"/>
  <c r="N89" s="1"/>
  <c r="J89"/>
  <c r="F89"/>
  <c r="C89"/>
  <c r="M88"/>
  <c r="J88"/>
  <c r="F88"/>
  <c r="C88"/>
  <c r="M87"/>
  <c r="N87" s="1"/>
  <c r="J87"/>
  <c r="F87"/>
  <c r="C87"/>
  <c r="M86"/>
  <c r="J86"/>
  <c r="F86"/>
  <c r="C86"/>
  <c r="M85"/>
  <c r="N85" s="1"/>
  <c r="J85"/>
  <c r="F85"/>
  <c r="C85"/>
  <c r="M84"/>
  <c r="J84"/>
  <c r="F84"/>
  <c r="C84"/>
  <c r="M83"/>
  <c r="N83" s="1"/>
  <c r="J83"/>
  <c r="F83"/>
  <c r="C83"/>
  <c r="M82"/>
  <c r="J82"/>
  <c r="F82"/>
  <c r="C82"/>
  <c r="M81"/>
  <c r="N81" s="1"/>
  <c r="J81"/>
  <c r="F81"/>
  <c r="C81"/>
  <c r="M80"/>
  <c r="J80"/>
  <c r="F80"/>
  <c r="C80"/>
  <c r="M79"/>
  <c r="N79" s="1"/>
  <c r="J79"/>
  <c r="F79"/>
  <c r="C79"/>
  <c r="M78"/>
  <c r="J78"/>
  <c r="F78"/>
  <c r="C78"/>
  <c r="M77"/>
  <c r="N77" s="1"/>
  <c r="J77"/>
  <c r="F77"/>
  <c r="C77"/>
  <c r="M76"/>
  <c r="J76"/>
  <c r="F76"/>
  <c r="C76"/>
  <c r="M75"/>
  <c r="N75" s="1"/>
  <c r="J75"/>
  <c r="F75"/>
  <c r="C75"/>
  <c r="M74"/>
  <c r="J74"/>
  <c r="F74"/>
  <c r="C74"/>
  <c r="M73"/>
  <c r="J73"/>
  <c r="F73"/>
  <c r="C73"/>
  <c r="M72"/>
  <c r="J72"/>
  <c r="F72"/>
  <c r="C72"/>
  <c r="M71"/>
  <c r="N71" s="1"/>
  <c r="J71"/>
  <c r="F71"/>
  <c r="C71"/>
  <c r="M70"/>
  <c r="J70"/>
  <c r="F70"/>
  <c r="C70"/>
  <c r="M69"/>
  <c r="N69" s="1"/>
  <c r="J69"/>
  <c r="F69"/>
  <c r="C69"/>
  <c r="M68"/>
  <c r="J68"/>
  <c r="F68"/>
  <c r="C68"/>
  <c r="M67"/>
  <c r="N67" s="1"/>
  <c r="J67"/>
  <c r="F67"/>
  <c r="C67"/>
  <c r="M66"/>
  <c r="J66"/>
  <c r="F66"/>
  <c r="C66"/>
  <c r="M65"/>
  <c r="N65" s="1"/>
  <c r="J65"/>
  <c r="F65"/>
  <c r="C65"/>
  <c r="M64"/>
  <c r="J64"/>
  <c r="F64"/>
  <c r="C64"/>
  <c r="M63"/>
  <c r="N63" s="1"/>
  <c r="J63"/>
  <c r="F63"/>
  <c r="C63"/>
  <c r="M62"/>
  <c r="J62"/>
  <c r="F62"/>
  <c r="C62"/>
  <c r="M61"/>
  <c r="N61" s="1"/>
  <c r="J61"/>
  <c r="F61"/>
  <c r="C61"/>
  <c r="M60"/>
  <c r="J60"/>
  <c r="F60"/>
  <c r="C60"/>
  <c r="M59"/>
  <c r="N59" s="1"/>
  <c r="J59"/>
  <c r="F59"/>
  <c r="C59"/>
  <c r="M58"/>
  <c r="J58"/>
  <c r="F58"/>
  <c r="C58"/>
  <c r="M57"/>
  <c r="N57" s="1"/>
  <c r="J57"/>
  <c r="F57"/>
  <c r="C57"/>
  <c r="M56"/>
  <c r="J56"/>
  <c r="F56"/>
  <c r="C56"/>
  <c r="M55"/>
  <c r="N55" s="1"/>
  <c r="J55"/>
  <c r="F55"/>
  <c r="C55"/>
  <c r="M54"/>
  <c r="J54"/>
  <c r="F54"/>
  <c r="C54"/>
  <c r="M53"/>
  <c r="N53" s="1"/>
  <c r="J53"/>
  <c r="F53"/>
  <c r="C53"/>
  <c r="M52"/>
  <c r="J52"/>
  <c r="F52"/>
  <c r="C52"/>
  <c r="M51"/>
  <c r="N51" s="1"/>
  <c r="J51"/>
  <c r="F51"/>
  <c r="C51"/>
  <c r="M50"/>
  <c r="J50"/>
  <c r="F50"/>
  <c r="C50"/>
  <c r="M49"/>
  <c r="N49" s="1"/>
  <c r="J49"/>
  <c r="F49"/>
  <c r="C49"/>
  <c r="M48"/>
  <c r="J48"/>
  <c r="F48"/>
  <c r="C48"/>
  <c r="M47"/>
  <c r="N47" s="1"/>
  <c r="J47"/>
  <c r="F47"/>
  <c r="C47"/>
  <c r="M46"/>
  <c r="J46"/>
  <c r="F46"/>
  <c r="C46"/>
  <c r="M45"/>
  <c r="N45" s="1"/>
  <c r="J45"/>
  <c r="F45"/>
  <c r="C45"/>
  <c r="M44"/>
  <c r="J44"/>
  <c r="F44"/>
  <c r="C44"/>
  <c r="M43"/>
  <c r="N43" s="1"/>
  <c r="J43"/>
  <c r="F43"/>
  <c r="C43"/>
  <c r="M42"/>
  <c r="J42"/>
  <c r="F42"/>
  <c r="C42"/>
  <c r="M41"/>
  <c r="J41"/>
  <c r="F41"/>
  <c r="C41"/>
  <c r="M40"/>
  <c r="J40"/>
  <c r="F40"/>
  <c r="C40"/>
  <c r="M39"/>
  <c r="N39" s="1"/>
  <c r="J39"/>
  <c r="F39"/>
  <c r="C39"/>
  <c r="M38"/>
  <c r="J38"/>
  <c r="F38"/>
  <c r="C38"/>
  <c r="M37"/>
  <c r="N37" s="1"/>
  <c r="J37"/>
  <c r="F37"/>
  <c r="C37"/>
  <c r="M36"/>
  <c r="J36"/>
  <c r="F36"/>
  <c r="C36"/>
  <c r="M35"/>
  <c r="N35" s="1"/>
  <c r="J35"/>
  <c r="F35"/>
  <c r="C35"/>
  <c r="M34"/>
  <c r="J34"/>
  <c r="F34"/>
  <c r="C34"/>
  <c r="M33"/>
  <c r="N33" s="1"/>
  <c r="J33"/>
  <c r="F33"/>
  <c r="C33"/>
  <c r="M32"/>
  <c r="J32"/>
  <c r="F32"/>
  <c r="C32"/>
  <c r="M31"/>
  <c r="N31" s="1"/>
  <c r="J31"/>
  <c r="F31"/>
  <c r="C31"/>
  <c r="M30"/>
  <c r="J30"/>
  <c r="F30"/>
  <c r="C30"/>
  <c r="M29"/>
  <c r="N29" s="1"/>
  <c r="J29"/>
  <c r="F29"/>
  <c r="C29"/>
  <c r="M28"/>
  <c r="J28"/>
  <c r="F28"/>
  <c r="C28"/>
  <c r="M27"/>
  <c r="N27" s="1"/>
  <c r="J27"/>
  <c r="F27"/>
  <c r="C27"/>
  <c r="M26"/>
  <c r="J26"/>
  <c r="F26"/>
  <c r="C26"/>
  <c r="M25"/>
  <c r="N25" s="1"/>
  <c r="J25"/>
  <c r="F25"/>
  <c r="C25"/>
  <c r="M24"/>
  <c r="J24"/>
  <c r="F24"/>
  <c r="C24"/>
  <c r="M23"/>
  <c r="N23" s="1"/>
  <c r="J23"/>
  <c r="F23"/>
  <c r="C23"/>
  <c r="M22"/>
  <c r="J22"/>
  <c r="F22"/>
  <c r="C22"/>
  <c r="M21"/>
  <c r="N21" s="1"/>
  <c r="J21"/>
  <c r="F21"/>
  <c r="C21"/>
  <c r="M20"/>
  <c r="J20"/>
  <c r="F20"/>
  <c r="C20"/>
  <c r="M19"/>
  <c r="N19" s="1"/>
  <c r="J19"/>
  <c r="F19"/>
  <c r="C19"/>
  <c r="M18"/>
  <c r="J18"/>
  <c r="F18"/>
  <c r="C18"/>
  <c r="M17"/>
  <c r="N17" s="1"/>
  <c r="J17"/>
  <c r="F17"/>
  <c r="C17"/>
  <c r="M16"/>
  <c r="J16"/>
  <c r="F16"/>
  <c r="C16"/>
  <c r="M15"/>
  <c r="N15" s="1"/>
  <c r="J15"/>
  <c r="F15"/>
  <c r="C15"/>
  <c r="M14"/>
  <c r="J14"/>
  <c r="F14"/>
  <c r="C14"/>
  <c r="M13"/>
  <c r="N13" s="1"/>
  <c r="J13"/>
  <c r="F13"/>
  <c r="C13"/>
  <c r="M12"/>
  <c r="J12"/>
  <c r="F12"/>
  <c r="C12"/>
  <c r="M11"/>
  <c r="N11" s="1"/>
  <c r="J11"/>
  <c r="F11"/>
  <c r="C11"/>
  <c r="M10"/>
  <c r="J10"/>
  <c r="F10"/>
  <c r="C10"/>
  <c r="M9"/>
  <c r="J9"/>
  <c r="F9"/>
  <c r="C9"/>
  <c r="M8"/>
  <c r="J8"/>
  <c r="F8"/>
  <c r="C8"/>
  <c r="M7"/>
  <c r="N7" s="1"/>
  <c r="J7"/>
  <c r="F7"/>
  <c r="C7"/>
  <c r="M6"/>
  <c r="J6"/>
  <c r="F6"/>
  <c r="C6"/>
  <c r="M5"/>
  <c r="N5" s="1"/>
  <c r="J5"/>
  <c r="F5"/>
  <c r="C5"/>
  <c r="M4"/>
  <c r="J4"/>
  <c r="F4"/>
  <c r="C4"/>
  <c r="G145" i="4"/>
  <c r="G144"/>
  <c r="G143"/>
  <c r="G142"/>
  <c r="G140"/>
  <c r="G139"/>
  <c r="G138"/>
  <c r="G136"/>
  <c r="N129"/>
  <c r="G129"/>
  <c r="G128"/>
  <c r="N127"/>
  <c r="G127"/>
  <c r="G126"/>
  <c r="N125"/>
  <c r="G125"/>
  <c r="G124"/>
  <c r="N123"/>
  <c r="G123"/>
  <c r="G122"/>
  <c r="N121"/>
  <c r="G121"/>
  <c r="G120"/>
  <c r="N119"/>
  <c r="G119"/>
  <c r="G118"/>
  <c r="N117"/>
  <c r="G117"/>
  <c r="G116"/>
  <c r="N115"/>
  <c r="G115"/>
  <c r="G114"/>
  <c r="N113"/>
  <c r="G113"/>
  <c r="G112"/>
  <c r="N111"/>
  <c r="G111"/>
  <c r="G110"/>
  <c r="N109"/>
  <c r="G109"/>
  <c r="G108"/>
  <c r="N107"/>
  <c r="G107"/>
  <c r="G106"/>
  <c r="N105"/>
  <c r="G105"/>
  <c r="G104"/>
  <c r="N103"/>
  <c r="G103"/>
  <c r="N102"/>
  <c r="G102"/>
  <c r="N101"/>
  <c r="G101"/>
  <c r="G100"/>
  <c r="N99"/>
  <c r="G99"/>
  <c r="G98"/>
  <c r="N97"/>
  <c r="G97"/>
  <c r="G96"/>
  <c r="N95"/>
  <c r="G95"/>
  <c r="G94"/>
  <c r="N93"/>
  <c r="G93"/>
  <c r="G92"/>
  <c r="N91"/>
  <c r="G91"/>
  <c r="G90"/>
  <c r="N89"/>
  <c r="G89"/>
  <c r="G88"/>
  <c r="N87"/>
  <c r="G87"/>
  <c r="G86"/>
  <c r="N85"/>
  <c r="G85"/>
  <c r="G84"/>
  <c r="N83"/>
  <c r="G83"/>
  <c r="G82"/>
  <c r="N81"/>
  <c r="G81"/>
  <c r="G80"/>
  <c r="N79"/>
  <c r="G79"/>
  <c r="G78"/>
  <c r="N77"/>
  <c r="G77"/>
  <c r="G76"/>
  <c r="N75"/>
  <c r="G75"/>
  <c r="G74"/>
  <c r="N73"/>
  <c r="G73"/>
  <c r="G72"/>
  <c r="N71"/>
  <c r="G71"/>
  <c r="N70"/>
  <c r="G70"/>
  <c r="N69"/>
  <c r="G69"/>
  <c r="G68"/>
  <c r="N67"/>
  <c r="G67"/>
  <c r="G66"/>
  <c r="N65"/>
  <c r="G65"/>
  <c r="G64"/>
  <c r="N63"/>
  <c r="G63"/>
  <c r="G62"/>
  <c r="N61"/>
  <c r="G61"/>
  <c r="G60"/>
  <c r="N59"/>
  <c r="G59"/>
  <c r="G58"/>
  <c r="N57"/>
  <c r="G57"/>
  <c r="G56"/>
  <c r="N55"/>
  <c r="G55"/>
  <c r="G54"/>
  <c r="N53"/>
  <c r="G53"/>
  <c r="G52"/>
  <c r="N51"/>
  <c r="G51"/>
  <c r="G50"/>
  <c r="N49"/>
  <c r="G49"/>
  <c r="G48"/>
  <c r="N47"/>
  <c r="G47"/>
  <c r="G46"/>
  <c r="N45"/>
  <c r="G45"/>
  <c r="G44"/>
  <c r="N43"/>
  <c r="G43"/>
  <c r="G42"/>
  <c r="N41"/>
  <c r="G41"/>
  <c r="G40"/>
  <c r="N39"/>
  <c r="G39"/>
  <c r="N38"/>
  <c r="G38"/>
  <c r="N37"/>
  <c r="G37"/>
  <c r="G36"/>
  <c r="N35"/>
  <c r="G35"/>
  <c r="G34"/>
  <c r="N33"/>
  <c r="G33"/>
  <c r="G32"/>
  <c r="N31"/>
  <c r="G31"/>
  <c r="G30"/>
  <c r="N29"/>
  <c r="G29"/>
  <c r="G28"/>
  <c r="N27"/>
  <c r="G27"/>
  <c r="G26"/>
  <c r="N25"/>
  <c r="G25"/>
  <c r="G24"/>
  <c r="N23"/>
  <c r="G23"/>
  <c r="G22"/>
  <c r="N21"/>
  <c r="G21"/>
  <c r="G20"/>
  <c r="N19"/>
  <c r="G19"/>
  <c r="G18"/>
  <c r="N17"/>
  <c r="G17"/>
  <c r="G16"/>
  <c r="N15"/>
  <c r="G15"/>
  <c r="G14"/>
  <c r="N13"/>
  <c r="G13"/>
  <c r="G12"/>
  <c r="N11"/>
  <c r="G11"/>
  <c r="G10"/>
  <c r="N9"/>
  <c r="G9"/>
  <c r="G8"/>
  <c r="N7"/>
  <c r="G7"/>
  <c r="N6"/>
  <c r="G6"/>
  <c r="N5"/>
  <c r="G5"/>
  <c r="G4"/>
  <c r="G145" i="3"/>
  <c r="G144"/>
  <c r="G142"/>
  <c r="G141"/>
  <c r="G140"/>
  <c r="G138"/>
  <c r="G137"/>
  <c r="G136"/>
  <c r="G129"/>
  <c r="N128"/>
  <c r="G128"/>
  <c r="G127"/>
  <c r="N126"/>
  <c r="G126"/>
  <c r="G125"/>
  <c r="N124"/>
  <c r="G124"/>
  <c r="G123"/>
  <c r="N122"/>
  <c r="G122"/>
  <c r="G121"/>
  <c r="N120"/>
  <c r="G120"/>
  <c r="G119"/>
  <c r="N118"/>
  <c r="G118"/>
  <c r="G117"/>
  <c r="N116"/>
  <c r="G116"/>
  <c r="G115"/>
  <c r="N114"/>
  <c r="G114"/>
  <c r="G113"/>
  <c r="N112"/>
  <c r="G112"/>
  <c r="G111"/>
  <c r="N110"/>
  <c r="G110"/>
  <c r="G109"/>
  <c r="N108"/>
  <c r="G108"/>
  <c r="G107"/>
  <c r="N106"/>
  <c r="G106"/>
  <c r="N105"/>
  <c r="G105"/>
  <c r="N104"/>
  <c r="G104"/>
  <c r="G103"/>
  <c r="N102"/>
  <c r="G102"/>
  <c r="G101"/>
  <c r="N100"/>
  <c r="G100"/>
  <c r="G99"/>
  <c r="N98"/>
  <c r="G98"/>
  <c r="G97"/>
  <c r="N96"/>
  <c r="G96"/>
  <c r="G95"/>
  <c r="N94"/>
  <c r="G94"/>
  <c r="G93"/>
  <c r="N92"/>
  <c r="G92"/>
  <c r="G91"/>
  <c r="N90"/>
  <c r="G90"/>
  <c r="G89"/>
  <c r="N88"/>
  <c r="G88"/>
  <c r="G87"/>
  <c r="N86"/>
  <c r="G86"/>
  <c r="G85"/>
  <c r="N84"/>
  <c r="G84"/>
  <c r="G83"/>
  <c r="N82"/>
  <c r="G82"/>
  <c r="G81"/>
  <c r="N80"/>
  <c r="G80"/>
  <c r="G79"/>
  <c r="N78"/>
  <c r="G78"/>
  <c r="G77"/>
  <c r="N76"/>
  <c r="G76"/>
  <c r="G75"/>
  <c r="N74"/>
  <c r="G74"/>
  <c r="N73"/>
  <c r="G73"/>
  <c r="N72"/>
  <c r="G72"/>
  <c r="G71"/>
  <c r="N70"/>
  <c r="G70"/>
  <c r="G69"/>
  <c r="N68"/>
  <c r="G68"/>
  <c r="G67"/>
  <c r="N66"/>
  <c r="G66"/>
  <c r="G65"/>
  <c r="N64"/>
  <c r="G64"/>
  <c r="G63"/>
  <c r="N62"/>
  <c r="G62"/>
  <c r="G61"/>
  <c r="N60"/>
  <c r="G60"/>
  <c r="G59"/>
  <c r="N58"/>
  <c r="G58"/>
  <c r="G57"/>
  <c r="N56"/>
  <c r="G56"/>
  <c r="G55"/>
  <c r="N54"/>
  <c r="G54"/>
  <c r="G53"/>
  <c r="N52"/>
  <c r="G52"/>
  <c r="G51"/>
  <c r="N50"/>
  <c r="G50"/>
  <c r="G49"/>
  <c r="N48"/>
  <c r="G48"/>
  <c r="G47"/>
  <c r="N46"/>
  <c r="G46"/>
  <c r="G45"/>
  <c r="N44"/>
  <c r="G44"/>
  <c r="G43"/>
  <c r="N42"/>
  <c r="G42"/>
  <c r="N41"/>
  <c r="G41"/>
  <c r="N40"/>
  <c r="G40"/>
  <c r="G39"/>
  <c r="N38"/>
  <c r="G38"/>
  <c r="G37"/>
  <c r="N36"/>
  <c r="G36"/>
  <c r="G35"/>
  <c r="N34"/>
  <c r="G34"/>
  <c r="G33"/>
  <c r="N32"/>
  <c r="G32"/>
  <c r="G31"/>
  <c r="N30"/>
  <c r="G30"/>
  <c r="G29"/>
  <c r="N28"/>
  <c r="G28"/>
  <c r="G27"/>
  <c r="N26"/>
  <c r="G26"/>
  <c r="G25"/>
  <c r="N24"/>
  <c r="G24"/>
  <c r="G23"/>
  <c r="N22"/>
  <c r="G22"/>
  <c r="G21"/>
  <c r="N20"/>
  <c r="G20"/>
  <c r="G19"/>
  <c r="N18"/>
  <c r="G18"/>
  <c r="G17"/>
  <c r="N16"/>
  <c r="G16"/>
  <c r="G15"/>
  <c r="N14"/>
  <c r="G14"/>
  <c r="G13"/>
  <c r="N12"/>
  <c r="G12"/>
  <c r="G11"/>
  <c r="N10"/>
  <c r="G10"/>
  <c r="N9"/>
  <c r="G9"/>
  <c r="N8"/>
  <c r="G8"/>
  <c r="G7"/>
  <c r="N6"/>
  <c r="G6"/>
  <c r="G5"/>
  <c r="N4"/>
  <c r="G4"/>
</calcChain>
</file>

<file path=xl/sharedStrings.xml><?xml version="1.0" encoding="utf-8"?>
<sst xmlns="http://schemas.openxmlformats.org/spreadsheetml/2006/main" count="2220" uniqueCount="686">
  <si>
    <t xml:space="preserve">Державне статистичне спостереження </t>
  </si>
  <si>
    <t>ЗВІТ
про чисельність пенсіонерів і суми призначених місячних пенсій</t>
  </si>
  <si>
    <t xml:space="preserve">на </t>
  </si>
  <si>
    <t>01.01.2026</t>
  </si>
  <si>
    <t>Подають:</t>
  </si>
  <si>
    <t>Терміни подання</t>
  </si>
  <si>
    <t>Форма № 6-ПФ</t>
  </si>
  <si>
    <t>Управління Пенсійного фонду України в районах, містах і районах у містах</t>
  </si>
  <si>
    <t>ЗАТВЕРДЖЕНО
Наказ Пенсійного фонду
України
та Державного комітету
статистики України
від 29.12.2003 р. № 127/471</t>
  </si>
  <si>
    <t>– головним управлінням Пенсійного фонду України в Автономній Республіці Крим, областях, містах Києві та Севастополі</t>
  </si>
  <si>
    <t>5 лютого</t>
  </si>
  <si>
    <t>– районним,міським відділам статистики</t>
  </si>
  <si>
    <t>25 лютого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</si>
  <si>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</si>
  <si>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</si>
  <si>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</si>
  <si>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Поштова</t>
  </si>
  <si>
    <t>Річна</t>
  </si>
  <si>
    <t>Пенсійний фонд України зведену інформацію по Україні та регіонах</t>
  </si>
  <si>
    <t>– Державному комітету статистики України</t>
  </si>
  <si>
    <t>10 квітня</t>
  </si>
  <si>
    <t>Найменування організації-складача інформації</t>
  </si>
  <si>
    <t>Тернопільське об’єднане управління ПФУ Тернопільської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</si>
  <si>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</si>
  <si>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</si>
  <si>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</si>
  <si>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</si>
  <si>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</si>
  <si>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</si>
  <si>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</si>
  <si>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</si>
  <si>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</si>
  <si>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</si>
  <si>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</si>
  <si>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№№ рядків</t>
  </si>
  <si>
    <t>Загальна сума призначених пенсій, грн.коп.</t>
  </si>
  <si>
    <t>Середні розміри призначених місячних пенсій, грн.</t>
  </si>
  <si>
    <t>Новопризначені пенсії</t>
  </si>
  <si>
    <t>Чисельність пенсіонерів, які пеербувають на обліку в органах Пенсійного фонду України (осіб)</t>
  </si>
  <si>
    <t>Місячних пенсій з урахуванням надбавок, підвищень</t>
  </si>
  <si>
    <t>місячних пенсій з урахуванням надбавок, підвищень, державної адресної допомоги</t>
  </si>
  <si>
    <t>місячних пенсій з урахуванням надбавок, підвищень, державної адресної допомоги та пенсій за особливі заслуги</t>
  </si>
  <si>
    <t>місячних пенсій з урахуванням надбавок, підвищень, державної адресної допомоги, пенсій за особливі заслуги, доплат згідно ЗУ "Про про підвищення престижності шахтарської праці"</t>
  </si>
  <si>
    <t>Загальна сума призначених пенсій, з урахуванням індексації, всього</t>
  </si>
  <si>
    <t>Чисельність пенсіонерів, які перебувають на обліку в органах Пенсійного фонду України (осіб)</t>
  </si>
  <si>
    <t>Загальна сума призначених місячних пенсій разом з цільовою грошовою допомогою, щомісччною державною адресною допомогою до пенсії, надбавкою за особливі заслуги перед Україною, державною соціальною допомогою з урахуванням індексації та обмеження, грн.коп.</t>
  </si>
  <si>
    <t>Середній розмір призначених місячних пенсій разом з цільовою грошовою допомогою, щомісячною державною адресною допомогою до пенсії, надбавкою за особливі заслуги перед Україною, державною соціальною допомогою з урахуванням індексації, грн. коп.</t>
  </si>
  <si>
    <t>всього</t>
  </si>
  <si>
    <t>у тому числі основного розміру</t>
  </si>
  <si>
    <t>А</t>
  </si>
  <si>
    <t>Б</t>
  </si>
  <si>
    <t>Всього пенсiонерiв (рядки 5+ 167+ 195+ 236+ 244+ 252+ 253+ 254+ 262+ 270+ 279+ 282+ 291+ 299+ 300+ 3001+301) 
 у тому числi:</t>
  </si>
  <si>
    <t xml:space="preserve">Жiнок                                </t>
  </si>
  <si>
    <t xml:space="preserve">Iз рядка 2 - iнвалiдiв               </t>
  </si>
  <si>
    <t>Iз загальної чисельностi пенсiонерiв (рядок1)
 - проживають у сiльськiй мiсцевостi (рядки 58+ 115+ 134+ 150+ 172+ 177+ 194+ 217+ 233+ 317)</t>
  </si>
  <si>
    <t>I. ЗАКОН УКРАЇНИ "ПРО ЗАГАЛЬНООБОВ’ЯЗКОВЕ ДЕРЖАВНЕ ПЕНСІЙНЕ СТРАХУВАННЯ"</t>
  </si>
  <si>
    <t>Всього пенсіонерів (рядки 6+110+128+135) 
з них:</t>
  </si>
  <si>
    <t>1.За віком  у солідарній системі,  всього (рядки 7+8+9+10+11+12)
(59+60+61+62+63+64+65+66+67+68)</t>
  </si>
  <si>
    <t xml:space="preserve">у тому числі призначено пенсію у розмірах:
а) нижче мінімальної пенсії за віком </t>
  </si>
  <si>
    <t>б) у мінімальному розмірі</t>
  </si>
  <si>
    <t>в) вище одного мінімального до двох мінімальних розмірів включно</t>
  </si>
  <si>
    <t>г) вище двох мінімальних до трьох мінімальних розмірів включно</t>
  </si>
  <si>
    <t>д) вище трьох мінімальних розмірів до чотирьох мінімальних розмірів включно</t>
  </si>
  <si>
    <t>є) вище чотирьох мінімальних розмірів</t>
  </si>
  <si>
    <t>Із загального числа пенсіонерів за віком із рядка 6  одержують пенсію:
а) при страховому стажі більше 20 років та менше 30 років у жінок та більше 25 років та менше 35 років – у чоловіків</t>
  </si>
  <si>
    <t>б) за роботу у сільському господарстві</t>
  </si>
  <si>
    <t xml:space="preserve">в) при страховому стажі менше 20 років у жінок та 25 років – у чоловіків </t>
  </si>
  <si>
    <t>Із загального числа пенсіонерів за віком у солідарній системі (рядок 6) жінки, яким виповнилося 55 років і яким призначено дострокову пенсію за віком згідго із пунктом 7-2 розділу ХV Закону України “Про загальнообов'язкове державне пенсійне страхування”</t>
  </si>
  <si>
    <t>З рядка 1511 жінки, яким станом на звітну дату припинено зменшення розміру пенсії згідно із пунктом 7-2 розділу XV Закону України “Про загальнообов’язкове державне пенсійне страхування”</t>
  </si>
  <si>
    <t xml:space="preserve">Із загального числа пенсіонерів за віком у солідарній системі  (рядок 6 ) -  одержують пенсію на пільгових умовах сума рядків 17+21+25+29+30+31+32+33+34+35+39+46+49+52+55) </t>
  </si>
  <si>
    <r>
      <t>з них:</t>
    </r>
    <r>
      <rPr>
        <sz val="8"/>
        <rFont val="Times New Roman"/>
        <family val="1"/>
        <charset val="204"/>
      </rPr>
      <t xml:space="preserve">
за списком N1 (ст.13 пункт а) Закону України “Про пенсійне забезпечення"</t>
    </r>
  </si>
  <si>
    <r>
      <t xml:space="preserve">    </t>
    </r>
    <r>
      <rPr>
        <i/>
        <sz val="8"/>
        <rFont val="Times New Roman"/>
        <family val="1"/>
        <charset val="204"/>
      </rPr>
      <t>у тому числі:</t>
    </r>
    <r>
      <rPr>
        <sz val="8"/>
        <rFont val="Times New Roman"/>
        <family val="1"/>
        <charset val="204"/>
      </rPr>
      <t xml:space="preserve">
    жінки у віці до 55 років</t>
    </r>
  </si>
  <si>
    <t xml:space="preserve">    чоловіки у віці до 60 років</t>
  </si>
  <si>
    <t>Із рядка 17 – одержують пільгові пенсії, призначені відповідно до ст.100 Закону України „Про пенсійне забезпечення”</t>
  </si>
  <si>
    <t>чоловіки у віці до 60 років</t>
  </si>
  <si>
    <t xml:space="preserve"> Із рядка 17 - одержують пенсію при неповному  пільговому стажі</t>
  </si>
  <si>
    <t>працівники, зайняті на підземних і відкритих гірничих роботах (ст.14 Закону України "Про пенсійне забезпечення")</t>
  </si>
  <si>
    <t>Із рядка 21 – пенсія призначена із скороченням віку (частина 2 ст.14 Закону України «Про пенсійне забезпечення»)</t>
  </si>
  <si>
    <t>за списком N2 (ст.13 пункт б)  Закону України “Про пенсійне забезпечення”</t>
  </si>
  <si>
    <t>у тому числі при неповному пільговому стажі</t>
  </si>
  <si>
    <t>із рядків 17 і 25 – жінки</t>
  </si>
  <si>
    <t>Із рядків 17 і 21 – пенсіонери, які працювали на підземних роботах</t>
  </si>
  <si>
    <t>трактористи-машиністи (чоловіки)</t>
  </si>
  <si>
    <t>жінки, які працювали трактористами-машиністами</t>
  </si>
  <si>
    <t>жінки, які працювали доярками, свинарками-операторами</t>
  </si>
  <si>
    <t>жінки, зайняті на вирощуванні, збиранні та післязбиральній обробці тютюну</t>
  </si>
  <si>
    <t>Жінки - робітниці текстильного виробництва</t>
  </si>
  <si>
    <t>жінки, які працювали у сільськогосподарському виробництві та виховали п’ятеро та більше дітей</t>
  </si>
  <si>
    <t>водії міського пасажирського транспорту</t>
  </si>
  <si>
    <t>Пенсіонери, які одержують пенсію на пільгових умовах і враховані у  рядках 25,29,30,31,32,33,34,35</t>
  </si>
  <si>
    <t>Військовослужбовці, особи начальницького і рядового складу органів внутрішніх справ (дружини, чоловіки, батьки) які мають право на призначення дострокової пенсії за віком</t>
  </si>
  <si>
    <r>
      <t xml:space="preserve">     </t>
    </r>
    <r>
      <rPr>
        <i/>
        <sz val="8"/>
        <rFont val="Times New Roman"/>
        <family val="1"/>
        <charset val="204"/>
      </rPr>
      <t>з них:</t>
    </r>
    <r>
      <rPr>
        <sz val="8"/>
        <rFont val="Times New Roman"/>
        <family val="1"/>
        <charset val="204"/>
      </rPr>
      <t xml:space="preserve">
інваліди війни (включаючи тих, що перейшли з пенсії за  інвалідністю) (41+42+43)</t>
    </r>
  </si>
  <si>
    <r>
      <t>у тому числі:</t>
    </r>
    <r>
      <rPr>
        <sz val="8"/>
        <rFont val="Times New Roman"/>
        <family val="1"/>
        <charset val="204"/>
      </rPr>
      <t xml:space="preserve">
І  групи</t>
    </r>
  </si>
  <si>
    <t>ІІ  групи</t>
  </si>
  <si>
    <t>ІІІ групи</t>
  </si>
  <si>
    <r>
      <t xml:space="preserve">    із рядка 39</t>
    </r>
    <r>
      <rPr>
        <i/>
        <sz val="8"/>
        <rFont val="Times New Roman"/>
        <family val="1"/>
        <charset val="204"/>
      </rPr>
      <t>:</t>
    </r>
    <r>
      <rPr>
        <sz val="8"/>
        <rFont val="Times New Roman"/>
        <family val="1"/>
        <charset val="204"/>
      </rPr>
      <t xml:space="preserve">
    жінки у віці до 55 років</t>
    </r>
  </si>
  <si>
    <t>багатодітні матері та матері (батьки) інвалідів з дитинства</t>
  </si>
  <si>
    <t>батьки  iнвалiдiв з дитинства</t>
  </si>
  <si>
    <t>ліліпути і диспропорційні карлики</t>
  </si>
  <si>
    <t>сліпі</t>
  </si>
  <si>
    <t>особи, що працювали на Крайній Півночі та у місцевостях,  прирівнених до Крайньої Півночі</t>
  </si>
  <si>
    <t>Із загального числа пенсіонерів за віком (рядок 6)
проживають у сільській місцевості</t>
  </si>
  <si>
    <t>жінки у віці до 55 років</t>
  </si>
  <si>
    <t>жінки у віці 55-59 років</t>
  </si>
  <si>
    <t>жінки у віці 60-69 років</t>
  </si>
  <si>
    <t>жінки у віці 70-79 років</t>
  </si>
  <si>
    <t>жінки у віці 80 років і старше</t>
  </si>
  <si>
    <t>чоловіки у віці 60-64 років</t>
  </si>
  <si>
    <t>чоловіки у віці 65-69 років</t>
  </si>
  <si>
    <t>чоловіки у віці 70-79 років</t>
  </si>
  <si>
    <t>чоловіки у віці 80 років і старші</t>
  </si>
  <si>
    <t>Пенсіонери, які набули права на надбавку до пенсії за кожний повний рік страхового стажу понад 25 (35) років у чоловіків і 20 (30) років у жінок згідно із статтею 28 Закону України “Про загальнообов”язкове державне пенсійне страхування”, всього (рядки 70+71+72+73+74+75+76+77+78+79+80+81+82+83+84+85)</t>
  </si>
  <si>
    <t xml:space="preserve">               у тому числі:
у розмірі 1%- 9% основного розміру пенсії</t>
  </si>
  <si>
    <t>у розмірі 10% основного розміру пенсії</t>
  </si>
  <si>
    <t>у розмірі 11%-19% основного розміру пенсії</t>
  </si>
  <si>
    <t>у розмірі 20% основного розміру пенсії</t>
  </si>
  <si>
    <t>у розмірі 21%-29% основного розміру пенсії</t>
  </si>
  <si>
    <t>у розмірі 30% основного розміру пенсії</t>
  </si>
  <si>
    <t>у розмірі 31%-35% основного розміру пенсії</t>
  </si>
  <si>
    <t>у розмірі 36%-39% основного розміру пенсії</t>
  </si>
  <si>
    <t>у розмірі 40% основного розміру пенсії</t>
  </si>
  <si>
    <t>у розмірі 41%-45% основного розміру пенсії</t>
  </si>
  <si>
    <t>у розмірі від 46% до 49% основного розміру пенсії</t>
  </si>
  <si>
    <t>у розмірі 50% основного розміру пенсії</t>
  </si>
  <si>
    <t>у розмірі 51%-55% основного розміру пенсії</t>
  </si>
  <si>
    <t>у розмірі 56%-59% основного розміру пенсії</t>
  </si>
  <si>
    <t>у розмірі 60% основного розміру пенсії</t>
  </si>
  <si>
    <t>у розмірі 61%-65% основного розміру пенсії</t>
  </si>
  <si>
    <t>Пенсіонери, які набули права на надбавку до пенсії за роботу після досягнення пенсійного віку згідно із статтею 29 Закону України “Про загальнообов”язкове державне пенсійне страхування”</t>
  </si>
  <si>
    <t>Пенсіонери, яким призначено пенсію за віком з відстрочкою часу її призначення згідно із  частиною 1 статті 29 Закону України “Про загальнообов'язкове державне пенсійне страхування”</t>
  </si>
  <si>
    <t>у тому числі: 
з пiдвищенням розмiру пенсiї за вiком на 0,5% за кожний повний мiсяць страхового стажу пiсля досягнення пенсiйного вiку у разi вiдстрочення виходу на пенсiю на строк: - до 1 року</t>
  </si>
  <si>
    <t>з підвищенням розміру пенсії за віком на 0,5%  - від 1 року до 2 років</t>
  </si>
  <si>
    <t>з підвищенням розміру пенсії за віком на 0,5%  - від 2 років до 5 років включно</t>
  </si>
  <si>
    <t>з підвищенням розміру пенсії за віком на 0,75  -  понад 5 років</t>
  </si>
  <si>
    <t>Пенсіонери, яким встановлено підвищення розміру пенсії за більш пізній вихід на пенсію згідно із частиною 3 статті 29 Закону України “Про загальнообов'язкове державне пенсійне страхування”</t>
  </si>
  <si>
    <t>Пенсіонери, які набули право на надбавку до пенсії за роботу після досягнення пенсійного віку  згідно із Законом України «Про пенсійне забезпечення», всього (98+99+100+101)</t>
  </si>
  <si>
    <t xml:space="preserve">     у тому числі:
у розмірі 10% основної пенсії</t>
  </si>
  <si>
    <t>у розмірі 20% основної пенсії</t>
  </si>
  <si>
    <t>у розмірі 30% основної пенсії</t>
  </si>
  <si>
    <t>у розмірі 40% основної пенсії</t>
  </si>
  <si>
    <t>Із загального числа пенсіонерів за віком (рядок 6):
а) інваліди війни,  які отримують пенсію за віком, всього  (103+104+105)</t>
  </si>
  <si>
    <t>б) інваліди,  які одержують пенсію за віком (крім інвалідів війни), всього (рядки 107+108+109)</t>
  </si>
  <si>
    <t>2. Всього пенсіонерів по інвалідності в солідарній системі ( рядки 111+112+113), (117+119+123)</t>
  </si>
  <si>
    <r>
      <t>Із рядка 110:</t>
    </r>
    <r>
      <rPr>
        <sz val="8"/>
        <rFont val="Times New Roman"/>
        <family val="1"/>
        <charset val="204"/>
      </rPr>
      <t xml:space="preserve">
- одержують пенсію по інвалідності у мінімальному розмірі</t>
    </r>
  </si>
  <si>
    <t>ІІ групи</t>
  </si>
  <si>
    <t>- одержують пенсію по інвалідності у розмірі пенсії за віком у мінімальному розмірі:</t>
  </si>
  <si>
    <t xml:space="preserve">Із загального числа пенсіонерів за інвалідністю  (із рядка 110) одержують пенсію:
а) за роботу в сільському господарстві </t>
  </si>
  <si>
    <t xml:space="preserve">б) проживають у сільській місцевості </t>
  </si>
  <si>
    <t>в) за інвалідністю в розмірі пенсії за віком</t>
  </si>
  <si>
    <t>г) інваліди праці</t>
  </si>
  <si>
    <t>Із рядка 117 -  інваліди, які працювали на підземних роботах</t>
  </si>
  <si>
    <t>г) інваліди війни (120+121+122)</t>
  </si>
  <si>
    <r>
      <t>з них:</t>
    </r>
    <r>
      <rPr>
        <sz val="8"/>
        <rFont val="Times New Roman"/>
        <family val="1"/>
        <charset val="204"/>
      </rPr>
      <t xml:space="preserve">
І  групи</t>
    </r>
  </si>
  <si>
    <t>д) інваліди, інвалідність яких настала під час проходження строкової військової служби</t>
  </si>
  <si>
    <t>е) за списком №1</t>
  </si>
  <si>
    <t>є) за списком №1  при неповному пільговому стажі</t>
  </si>
  <si>
    <t>Із загального числа інвалідів I і II груп (рядки 111,  112):
    жінки у віці до 55 років</t>
  </si>
  <si>
    <t>3. Пенсіонери у зв”язку із втратою годувальника  в солідарній системі (осіб) (рядки 129+130+131)</t>
  </si>
  <si>
    <t xml:space="preserve">      у тому числі у сім'ях:
з одним непрацездатним</t>
  </si>
  <si>
    <t>з двома непрацездатними</t>
  </si>
  <si>
    <t>з трьома або більше непрацездатними</t>
  </si>
  <si>
    <t>Із рядка 128 - діти – круглі сироти</t>
  </si>
  <si>
    <t xml:space="preserve">   з них віком старше 18 років</t>
  </si>
  <si>
    <t>Із загального числа пенсіонерів у разі втрати годувальника (рядок 128 ) одержують пенсію:
а)  за  роботу годувальника в сільському господарстві</t>
  </si>
  <si>
    <t>б) проживають у сільській місцевості</t>
  </si>
  <si>
    <t>г) інваліди (1342+1343+1344=1345+1346)</t>
  </si>
  <si>
    <t>Із рядка 1341:
– інваліди війни</t>
  </si>
  <si>
    <t>– інваліди праці</t>
  </si>
  <si>
    <t>4. Пенсіонери за вислугу років, всього (рядки 136+ 140+ 141+ 142+ 143+ 144+ 145+ 146+ 1461+ 147+ 148+ 149)</t>
  </si>
  <si>
    <r>
      <t xml:space="preserve">   </t>
    </r>
    <r>
      <rPr>
        <i/>
        <sz val="8"/>
        <rFont val="Times New Roman"/>
        <family val="1"/>
        <charset val="204"/>
      </rPr>
      <t>з них:</t>
    </r>
    <r>
      <rPr>
        <sz val="8"/>
        <rFont val="Times New Roman"/>
        <family val="1"/>
        <charset val="204"/>
      </rPr>
      <t xml:space="preserve">
працівники авіації (137+138+139)</t>
    </r>
  </si>
  <si>
    <t>Із рядка 136:
а) льотчики-випробувачі</t>
  </si>
  <si>
    <t>б) льотчики цивільної авіації</t>
  </si>
  <si>
    <t xml:space="preserve">в) інші працівники авіації </t>
  </si>
  <si>
    <t>працівники залізничного транспорту та метрополітену</t>
  </si>
  <si>
    <t>водії вантажних автомобілів</t>
  </si>
  <si>
    <t>працівники геологічних експедицій</t>
  </si>
  <si>
    <t>працівники лісозаготівель і лісосплаву</t>
  </si>
  <si>
    <t>механізатори (докери-механізатори) в портах</t>
  </si>
  <si>
    <t>працівники плавскладу</t>
  </si>
  <si>
    <t>працівники освіти</t>
  </si>
  <si>
    <t>працівники охорони здоров'я</t>
  </si>
  <si>
    <t>працівники соціального забезпечення населення у будинках- інтернатах</t>
  </si>
  <si>
    <t>спортсмени</t>
  </si>
  <si>
    <t>артисти</t>
  </si>
  <si>
    <t>Із загального числа пенсіонерів за вислугу років (рядок 135):
а) проживають у сільській місцевості :</t>
  </si>
  <si>
    <t>б) жінки у віці до 55 років</t>
  </si>
  <si>
    <t>д) чоловіки у віці до 60 років</t>
  </si>
  <si>
    <t>г) інваліди (157+158=154+155+156)</t>
  </si>
  <si>
    <t>Із рядка 153:
– інваліди війни</t>
  </si>
  <si>
    <t xml:space="preserve">Із загального числа пенсіонерів, яким пенсію призначено відповідно до  Закону України «Про загальнообов’язкове державне пенсійне страхування» (рядок 5):
Пенсіонери, яким згідно зі  ст.21а, 33а, Закону України “Про пенсійне забезпечення” установлена надбавка на утриманців </t>
  </si>
  <si>
    <t>Кількість утриманців, на яких установлені надбавки (осіб),  всього</t>
  </si>
  <si>
    <t>з них - діти до 18 років</t>
  </si>
  <si>
    <t>Пенсіонери, яким установлена надбавка на догляд за ними:
– відповідно до ст.21 б</t>
  </si>
  <si>
    <t>– відповідно до ст.33 б</t>
  </si>
  <si>
    <t>Пенсіонери, яким призначено грошову допомогу у розмірі десяти місячних пенсій згідно із п. 7-1 розділу ХV Закону України “Про загальнообов'язкове державне пенсійне страхування”</t>
  </si>
  <si>
    <t>ІI. ЗАКОН УКРАЇНИ "ПРО  ПЕНСІЙНЕ ЗАБЕЗПЕЧЕННЯ"</t>
  </si>
  <si>
    <t xml:space="preserve">Всього пенсіонерів
(167=168+173+178) </t>
  </si>
  <si>
    <t>1. Пенсіонери за інвалідністю від нещасного випадку на виробництві або професійного захворювання (169+170+171)</t>
  </si>
  <si>
    <t>Із рядка 168:
– інваліди війни</t>
  </si>
  <si>
    <t>– проживають у сільській місцевості</t>
  </si>
  <si>
    <t>2. Пенсіонери у зв’язку із втратою годувальника, який помер внаслідок нещасного випадку на виробництві або професійного захворювання (осіб)
(174+175+176)</t>
  </si>
  <si>
    <t xml:space="preserve">      у тому числі:
з одним непрацездатним</t>
  </si>
  <si>
    <t>з трьома і більше непрацездатними</t>
  </si>
  <si>
    <t>Із рядка 173 – проживають у сільській місцевості</t>
  </si>
  <si>
    <t>3. Пенсіонери, які одержують соціальні пенсії (рядки 179+183+184+190+192+193)</t>
  </si>
  <si>
    <t xml:space="preserve">    у тому числі:
Інваліди з дитинства (рядки 180+181+182)</t>
  </si>
  <si>
    <t>Діти до 18 років</t>
  </si>
  <si>
    <t>Інваліди, при відсутності права на пенсію за віком (185+186+187)</t>
  </si>
  <si>
    <t>Із загального числа інвалідів I та II груп (рядки 180,181,185,186)
  жінки у віці до 55 років</t>
  </si>
  <si>
    <t xml:space="preserve">  чоловіки у віці до 60 років</t>
  </si>
  <si>
    <t>Особи, які досягли  віку і не набули права на пенсію за віком (чоловіки - 60 років; жінки – 55 років)</t>
  </si>
  <si>
    <t xml:space="preserve">      у тому числі:
особи, які не набули права на  пенсію за віком без поважних причин</t>
  </si>
  <si>
    <t>Матері-героїні, яким присвоєно звання “Мати-героїня</t>
  </si>
  <si>
    <t>Діти у разі втрати годувальника</t>
  </si>
  <si>
    <t>Із рядка 178 - проживають у сільській  місцевості</t>
  </si>
  <si>
    <t>ІII. ЗАКОН УКРАЇНИ "ПРО ПЕНСІЙНЕ ЗАБЕЗПЕЧЕННЯ ОСІБ, ЗВІЛЬНЕНИХ З ВІЙСЬКОВОЇ СЛУЖБИ, ТА ДЕЯКИХ ІНШИХ ОСІБ”</t>
  </si>
  <si>
    <t>Пенсіонери-військовослужбовці та  їхні  сім'ї, які одержують пенсії в органах Пенсійного фонду
 (рядки 196+229)</t>
  </si>
  <si>
    <r>
      <t xml:space="preserve">         </t>
    </r>
    <r>
      <rPr>
        <i/>
        <sz val="8"/>
        <rFont val="Times New Roman"/>
        <family val="1"/>
        <charset val="204"/>
      </rPr>
      <t>з них:</t>
    </r>
    <r>
      <rPr>
        <sz val="8"/>
        <rFont val="Times New Roman"/>
        <family val="1"/>
        <charset val="204"/>
      </rPr>
      <t xml:space="preserve">
1. Пенсіонери за інвалідністю із числа військовослужбовців (сума рядків 200+207) (197+198+199)</t>
    </r>
  </si>
  <si>
    <t>Із загального числа пенсіонерів за інвалідністю (рядок 196) - інваліди війни – (201+203+205)</t>
  </si>
  <si>
    <t>з них одержують пенсію у мінімальному розмірі</t>
  </si>
  <si>
    <t>Із загального числа пенсіонерів за інвалідність (рядок 196) - інші інваліди із числа військовослужбовців,   всього  (рядки 208+210+212)</t>
  </si>
  <si>
    <t>Із числа інвалідів війни (рядок 200) - воїни-інтернаціоналісти</t>
  </si>
  <si>
    <t>Із загальногої чисельності пенсіонерів із числа військовослужбовців, яким призначено пенсію за інвалідністю (рядок 196):
– одержують пенсію у мінімальному розмірі (рядки 202,204,206,209,211,213)</t>
  </si>
  <si>
    <t>Із рядка 215 – пенсія призначена із заробітної плати</t>
  </si>
  <si>
    <t>– проживають у сільскій місцевості</t>
  </si>
  <si>
    <t>Із  числа пенсіонерів за інвалідністю І і ІІ груп (рядки 197,198) - чоловіки у віці до 60 років</t>
  </si>
  <si>
    <t>Пенсіонери за інвалідністю, яким згідно зі ст. 24 а, б, Закону України «Про пенсійне забезпечення військовослужбовців та осіб начальницького і рядового складу органів внутрішніх справ» установлені надбавки до пенсії:
– інваліди, яким установлені надбавки на утриманців (ст.24 а):</t>
  </si>
  <si>
    <t>– кількість утриманців, на яких установлені надбавки (осіб) – всього</t>
  </si>
  <si>
    <t>– інваліди, яким встановлені надбавки до пенсії на догляд за ними,  всього (226+227+228)</t>
  </si>
  <si>
    <t>Непрацюючі інваліди,яким відповідно до ст.24 Закону України "Про пенсійне забезпечення осіб, звільнених з військової служби, та деяких інших осіб" встановлено надбавку до пенсії на утримання непрацездатних членів сім"ї, всього</t>
  </si>
  <si>
    <t>– кількість утриманців, на яких установлені надбавки (осіб) - всього</t>
  </si>
  <si>
    <t>2. Пенсіонери у разі втрати годувальника із числа військовослужбовців (осіб) (230+231+232)</t>
  </si>
  <si>
    <t>Із загального числа пенсіонерів у разі втрати годувальника (рядок 229) :
– проживають у сільській місцевості</t>
  </si>
  <si>
    <t>– члени сімей воїнів-інтернаціоналістів</t>
  </si>
  <si>
    <t>Із загального числа пенсіонерів- військовослужбовців і їх сімей - яким призначено пенсію у разі втрати годувальника (рядок 229), - одержують пенсію у мінімальному розмірі</t>
  </si>
  <si>
    <t>IV. ЗАКОН УКРАЇНИ "ПРО ДЕРЖАВНУ СЛУЖБУ"</t>
  </si>
  <si>
    <t>Всього пенсіонерів (рядки 237+238+243)</t>
  </si>
  <si>
    <t xml:space="preserve">          з них:
1. За віком</t>
  </si>
  <si>
    <t>2. За  інвалідністю (239+240+2401=241+242)</t>
  </si>
  <si>
    <t>Із загального числа пенсіонерів за інвалідністю (рядок 238)
– інваліди праці</t>
  </si>
  <si>
    <t>– інваліди війни</t>
  </si>
  <si>
    <t>3. У разі втрати годувальника  (особи)</t>
  </si>
  <si>
    <t>V. ЗАКОН УКРАЇНИ "ПРО СТАТУС НАРОДНОГО ДЕПУТАТА УКРАЇНИ"</t>
  </si>
  <si>
    <t>Всього пенсіонерів  (рядки 245+246+251)</t>
  </si>
  <si>
    <t>1. За віком</t>
  </si>
  <si>
    <t>2. За  інвалідністю (247+248)(249+250)</t>
  </si>
  <si>
    <t>Із загального числа пенсіонерів за інвалідністю (рядок 246)
– інваліди праці</t>
  </si>
  <si>
    <t>VІ. ПОЛОЖЕННЯ ПРО ПОМІЧНИКА-КОНСУЛЬТАНТА НАРОДНОГО ДЕПУТАТА УКРАЇНИ</t>
  </si>
  <si>
    <t>Всього пенсіонерів (за віком)</t>
  </si>
  <si>
    <t>VIІ. ЗАКОН УКРАЇНИ "ПРО ДИПЛОМАТИЧНУ СЛУЖБУ"</t>
  </si>
  <si>
    <t>VІІІ . ЗАКОН УКРАЇНИ "ПРО  НАЦІОНАЛЬНИЙ БАНК УКРАЇНИ"</t>
  </si>
  <si>
    <t>Всього пенсіонерів  (рядки255+256+261)</t>
  </si>
  <si>
    <t xml:space="preserve">   з них:
1. За віком</t>
  </si>
  <si>
    <t>2. По  інвалідності (257+258=259+260)</t>
  </si>
  <si>
    <t>Із загального числа пенсіонерів за інвалідністю (рядок 256)
– інваліди праці</t>
  </si>
  <si>
    <t>ІХ. ЗАКОН УКРАЇНИ “ПРО ДЕРЖАВНУ ПІДТРИМКУ ЗАСОБІВ МАСОВОЇ  ІНФОРМАЦІЇ ТА СОЦІАЛЬНИЙ ЗАХИСТ ЖУРНАЛІСТІВ”</t>
  </si>
  <si>
    <t>Всього пенсіонерів  (рядки 263+264+269)</t>
  </si>
  <si>
    <t>2. По  інвалідності (265+266=267+268)</t>
  </si>
  <si>
    <t>Із загального числа пенсіонерів за інвалідністю (рядок 264)
– інваліди праці</t>
  </si>
  <si>
    <t>Х . ЗАКОН УКРАЇНИ "ПРО  СЛУЖБУ В ОРГАНАХ МІСЦЕВОГО САМОВРЯДУВАННЯ"</t>
  </si>
  <si>
    <t>Всього пенсіонерів (рядки 271+272+277)</t>
  </si>
  <si>
    <t>2. По інвалідності (273+274=275+276)</t>
  </si>
  <si>
    <t>Із загального числа пенсіонерів за інвалідністю (рядок 272)
– інваліди праці</t>
  </si>
  <si>
    <t>Із рядка 270 -  особи, які працювали на виборних посадах</t>
  </si>
  <si>
    <t>XІ. МИТНИЙ КОДЕКС УКРАЇНИ</t>
  </si>
  <si>
    <t>Всього пенсіонерів   (рядки 280+281)</t>
  </si>
  <si>
    <t>2. По інвалідності (2802+2803=2804+2805)</t>
  </si>
  <si>
    <t>Із загального числа пенсіонерів за інвалідністю (рядок 2801)
– інваліди праці</t>
  </si>
  <si>
    <t>ХІІ . ЗАКОН УКРАЇНИ “ПРО НАУКОВУ І НАУКОВО-ТЕХНІЧНУ ДІЯЛЬНІСТЬ”</t>
  </si>
  <si>
    <t>Всього пенсіонерів  (283+284+290)</t>
  </si>
  <si>
    <t>2.По інвалідності (285+286+287=288+289)</t>
  </si>
  <si>
    <t>ІІІ  групи</t>
  </si>
  <si>
    <t>Із загального числа пенсіонерів за інвалідністю (рядок 284)
– інваліди праці</t>
  </si>
  <si>
    <t>ХІІІ. ЗАКОН УКРАЇНИ "ПРО ПРОКУРАТУРУ"</t>
  </si>
  <si>
    <t>Всього пенсіонерів  (рядки 292+293+298)</t>
  </si>
  <si>
    <t xml:space="preserve">  з них:
1. За вислугу років</t>
  </si>
  <si>
    <t>2. За інвалідністю (294+295=296+297)</t>
  </si>
  <si>
    <t>Із загального числа пенсіонерів за інвалідністю (рядок 293)
– інваліди праці</t>
  </si>
  <si>
    <t>ХІV. ЗАКОН УКРАЇНИ "ПРО СТАТУС СУДДІВ"</t>
  </si>
  <si>
    <t>Всього пенсіонерів (рядки 2991+2992+2993)</t>
  </si>
  <si>
    <r>
      <t>у тому числі:</t>
    </r>
    <r>
      <rPr>
        <sz val="8"/>
        <rFont val="Times New Roman"/>
        <family val="1"/>
        <charset val="204"/>
      </rPr>
      <t xml:space="preserve">
Пенсіонерів за віком</t>
    </r>
  </si>
  <si>
    <t>Одержувачів довічного грошового утримання суддів у відставці при повному стажі</t>
  </si>
  <si>
    <t>Одержувачів довічного грошового утримання суддів у відставці при неповному стажі</t>
  </si>
  <si>
    <t>XV. ЗАКОН УКРАЇНИ "ПРО СУДОВУ ЕКСПЕРТИЗУ"</t>
  </si>
  <si>
    <t>Всього пенсіонерів  за віком</t>
  </si>
  <si>
    <t>ХVІ. ЗАКОН УКРАЇНИ "ПРО КАБІНЕТ МІНІСТРІВ УКРАЇНИ"</t>
  </si>
  <si>
    <t>Всього пенсіонерів (рядки 3002+3003+3008)</t>
  </si>
  <si>
    <t xml:space="preserve">  з них:
1. За віком</t>
  </si>
  <si>
    <t>2.По інвалідності (3004+3005=3006+3007)</t>
  </si>
  <si>
    <t>Із загального числа пенсіонерів за інвалідністю (рядок 3003)
– інваліди праці</t>
  </si>
  <si>
    <t>XVІI. ЗАКОН УКРАЇНИ "ПРО СТАТУС І СОЦІАЛЬНИЙ ЗАХИСТ ГРОМАДЯН, ЯКІ ПОСТРАЖДАЛИ ВНАСЛІДОК ЧОРНОБИЛЬСЬКОЇ КАТАСТРОФИ" (ПЕНСІЇ, ПРИЗНАЧЕНІ У РОЗМІРІ ВІДШКОДУВАННЯ ЗБИТКІВ ТА У МІНІМАЛЬНИХ РОЗМІРАХ ВІДПОВІДНО ДО СТ.54)</t>
  </si>
  <si>
    <t>Всього пенсіонерів (рядки 302+310+312)</t>
  </si>
  <si>
    <r>
      <t xml:space="preserve">    у тому числі:</t>
    </r>
    <r>
      <rPr>
        <sz val="8"/>
        <rFont val="Times New Roman"/>
        <family val="1"/>
        <charset val="204"/>
      </rPr>
      <t xml:space="preserve">
1. За інвалідністю, всього (рядки 304+ 306+ 308)</t>
    </r>
  </si>
  <si>
    <t>З них одержують пенсію у мінімальному розмірі
(рядки 305+307+309)</t>
  </si>
  <si>
    <t>з них учасники ліквідації аварії на ЧАЕС, які отримують мінімальну пенсійну виплату (з рядка 304)</t>
  </si>
  <si>
    <t>з них учасники ліквідації аварії на ЧАЕС, які отримують мінімальну пенсійну виплату (з рядка 306)</t>
  </si>
  <si>
    <t>з них учасники ліквідації аварії на ЧАЕС, які отримують мінімальну пенсійну виплату (з рядка 308)</t>
  </si>
  <si>
    <t>Діти віком до 18 років</t>
  </si>
  <si>
    <t>Із загального числа пенсіонерів за інвалідністю (рядок 302)
– інваліди внаслідок Чорнобильської катастрофи, прирівнені до інвалідів війни</t>
  </si>
  <si>
    <t>2. У разі втрати годувальника (особи)</t>
  </si>
  <si>
    <t>Із рядка 312 одержують пенсію у мінімальному розмірі</t>
  </si>
  <si>
    <t>Із рядків (236+244+252+253+254+262+270+279+282+291+299+300+301+3001)  – проживають у сільській місцевості</t>
  </si>
  <si>
    <t>XVІІІ. ІЗ ЗАГАЛЬНОГО ЧИСЛА ПЕНСІОНЕРІВ - УЧАСНИКИ ЛІКВІДАЦІЇ АВАРІЇ НА ЧОРНОБИЛЬСКІЙ АЕС ТА ПОТЕРПІЛІ ВІД ЧОРНОБИЛЬСЬКОЇ КАТАСТРОФИ (ІЗ РОЗДІЛІВ І-ХУІІ)</t>
  </si>
  <si>
    <t>Всього пенсіонерів
(319+320+321+322+323+324)=
(325+333+343+348+354)</t>
  </si>
  <si>
    <r>
      <t>з них:</t>
    </r>
    <r>
      <rPr>
        <sz val="8"/>
        <rFont val="Times New Roman"/>
        <family val="1"/>
        <charset val="204"/>
      </rPr>
      <t xml:space="preserve">
І  категорії</t>
    </r>
  </si>
  <si>
    <t>ІІ  категорії</t>
  </si>
  <si>
    <t>ІІІ категорії</t>
  </si>
  <si>
    <t>ІV  категорії</t>
  </si>
  <si>
    <t>категорія “Г”</t>
  </si>
  <si>
    <t>Із рядка 318 – у тому числі:
1. Пенсіонери за віком (326+ 327+ 328+ 329+ 330)</t>
  </si>
  <si>
    <t>Категорії “Г”</t>
  </si>
  <si>
    <t>Із рядка  325:
жінки у віці до 55 років</t>
  </si>
  <si>
    <t>2. Пенсіонери за інвалідністю – всього (334+335+336+337+338)
(339+340+341+342)</t>
  </si>
  <si>
    <t>Із загального числа пенсіонерів за інвалідністю (рядок 333) – інваліди:
I групи</t>
  </si>
  <si>
    <t>II групи</t>
  </si>
  <si>
    <t>III групи</t>
  </si>
  <si>
    <t>3. Пенсіонери у разі втрати годувальника (особи), всього (344+345+346+347)</t>
  </si>
  <si>
    <t>4. Пенсіонери за вислугу років, всього (349+350+351+352+353)</t>
  </si>
  <si>
    <t>5. Пенсіонери, які одержують соціальну пенсію за віком  (355+356+357+358)</t>
  </si>
  <si>
    <t>Із загального числа пенсіонерів – учасників ліквідації наслідків аварії на Чорнобильській АЕС та потерпілих від Чорнобильської катастрофи  (рядок 318)-–особи, які брали участь у ліквідації ядерних аварій та у ядерних випробуваннях ,  всього 
(360+361+362+363)</t>
  </si>
  <si>
    <t>XIX. ІЗ ЗАГАЛЬНОГО ЧИСЛА ПЕНСІОНЕРІВ – ВЕТЕРАНИ ВІЙНИ (ВИЗНАЧЕНІ  ЗАКОНОМ УКРАЇНИ "ПРО СТАТУС ВЕТЕРАНІВ ВІЙНИ, ГАРАНТІЇ ЇХ СОЦІАЛЬНОГО ЗАХИСТУ") (ІЗ РОЗДІЛІВ I-XVIІ)</t>
  </si>
  <si>
    <t>Пенсіонери, яким пенсію підвищено у відповідності із Законом України “Про статус ветеранів війни, гарантії їх соціального захисту”, всього (364&lt;=365+379+380+381)</t>
  </si>
  <si>
    <t>1. Ветерани війни, всього (сума рядків 366+376+378)</t>
  </si>
  <si>
    <t xml:space="preserve">    у тому числі:
Інваліди війни та особи, прирівнені до інвалідів війни (367+ 368+ 369)=(102+ 119+ 1345+ 157+ 1171+ 200+ 242+ 250+ 260+ 268+ 276+ 2805+ 289+ 297+3007+ 311)</t>
  </si>
  <si>
    <t>В тому числі - особи, прирівнені до інвалідів війни (371+372+373)</t>
  </si>
  <si>
    <t>Із рядка 370
– учасники  бойових дій, прирівнені до інвалідів війни</t>
  </si>
  <si>
    <t>– особи, які отримали поранення, контузію від вибухових речовин, боєприпасів і військового озброєння у повоєнний період</t>
  </si>
  <si>
    <t xml:space="preserve">Учасники бойових дій та особи прирівнені до учасників бойових дій </t>
  </si>
  <si>
    <r>
      <t>у тому числі:</t>
    </r>
    <r>
      <rPr>
        <sz val="8"/>
        <rFont val="Times New Roman"/>
        <family val="1"/>
        <charset val="204"/>
      </rPr>
      <t xml:space="preserve">
особи, прирівнені до учасників бойових дій</t>
    </r>
  </si>
  <si>
    <t>Із загального числа інвалідів війни та учасників бойових дій (рядки 366, 376) одержують цільову грошову допомогу на прожиття згідно Закону України “Про поліпшення матеріального становища інвалідів війни”, всього (3772+3773+3774+3775)</t>
  </si>
  <si>
    <t xml:space="preserve">учасники бойових дій  </t>
  </si>
  <si>
    <t>Із загального числа пенсіонерів інвалідів війни та учасників бойових дій (рядок 366,376) – одержують щомісячну державну адресну допомогу до пенсії згідно постанови КМУ від 28.07.2010 року №656 „Про встановлення щомісячної державної адресної допомоги до пенсії (дотації) інвалідам війни та учасникам бойових дій”, всього: (3777+3778+3779+3780)</t>
  </si>
  <si>
    <r>
      <t xml:space="preserve">   у тому числі:</t>
    </r>
    <r>
      <rPr>
        <sz val="8"/>
        <rFont val="Times New Roman"/>
        <family val="1"/>
        <charset val="204"/>
      </rPr>
      <t xml:space="preserve">
        І групи</t>
    </r>
  </si>
  <si>
    <t>учасники бойових дій</t>
  </si>
  <si>
    <t>Учасники війни</t>
  </si>
  <si>
    <t>2. Члени сімей загиблих ветеранів війни</t>
  </si>
  <si>
    <t>3. Члени сімей померлих ветеранів війни</t>
  </si>
  <si>
    <t>Особи, які мають особливі заслуги перед Батьківщиною (згідно статті 16 Закону)</t>
  </si>
  <si>
    <t>Із рядка 381 - одержувачі доплати відповідно до постанови КМУ від 02.12.2009р. №1309 "Про встановлення доплати до надбавок окремим категоріям осіб, які мають особливі заслуги перед Батьківщиною"</t>
  </si>
  <si>
    <t>Із числа інвалідів війни (рядок 366) -жінки</t>
  </si>
  <si>
    <t>Із числа учасників бойових дій (рядки 376) - жінки</t>
  </si>
  <si>
    <t>Із числа учасників війни (рядок 378):
– жінки</t>
  </si>
  <si>
    <t>– особи, нагороджені орденами та медалями, яким пенсія підвищується на 15 % мінімальної пенсі за віком</t>
  </si>
  <si>
    <t>Із числа сімей загиблих і померлих ветеранів війни (рядки 379,380)  особи, яким пенсія підвищується на 25 % мінімальної пенсії за віком</t>
  </si>
  <si>
    <t>Із числа сімей  померлих ветеранів війни (рядок  380) -  особи, яким пенсія підвищується на 10 % мінімальної пенсії за віком</t>
  </si>
  <si>
    <t>XХ. ІЗ ЗАГАЛЬНОГО ЧИСЛА ПЕНСІОНЕРІВ – ПЕНСІОНЕРИ, ЯКИМ  РОЗМІР ПЕНСІЇ ЗБІЛЬШУЄТЬСЯ ЗГІДНО ІЗ ЗАКОНОМ УКРАЇНИ "ПРО СТАТУС ГІРСЬКИХ НАСЕЛЕНИХ ПУНКТІВ В УКРАЇНІ"
 (ІЗ РОЗДІЛІВ I-XVIІ)</t>
  </si>
  <si>
    <t>Всього пенсіонерів</t>
  </si>
  <si>
    <t>XХI. ІЗ ЗАГАЛЬНОГО ЧИСЛА ПЕНСІОНЕРІВ – ПЕНСІОНЕРИ, ЯКИМ РОЗМІР ПЕНСІЇ ЗБІЛЬШУЄТЬСЯ ЗГІДНО ІЗ ЗАКОНОМ УКРАЇНИ "ПРО ДОНОРСТВО КРОВІ ТА ЇЇ КОМПОНЕНТІВ" (ІЗ РОЗДІЛІВ I-XVIІ)</t>
  </si>
  <si>
    <t>XХIІ. ІЗ ЗАГАЛЬНОГО ЧИСЛА ПЕНСІОНЕРІВ – ПЕНСІОНЕРИ, ЯКИМ ДОСТРОКОВО ПРИЗНАЧЕНІ ПЕНСІЇ ЗГІДНО З ЗАКОНОМ УКРАЇНИ "ПРО ЗАЙНЯТІСТЬ НАСЕЛЕННЯ",  “ПРО СТАТУС НАРОДНОГО ДЕПУТАТА” ТА “ПРО  ЗАГАЛЬНІ ЗАСАДИ ПОДАЛЬШОЇ ЕКСПЛУАТАЦІЇ І ЗНЯТТЯ З ЕКСПЛУАТАЦІЇ  ЧОРНОБИЛЬСЬКОЇ АЕС ТА ПЕРЕТВОРЕННЯ ЗРОУЙНОВАНОГО ЧЕТВЕРТОГО ЕНЕРГОБЛОКУ  ЦІЄЇ АЕС  НА ЕКОЛОГІЧНО БЕЗПЕЧНУ СИСТЕМУ” (ІЗ РОЗДІЛІВ I-XVIІ)</t>
  </si>
  <si>
    <t xml:space="preserve">    З них в поточному році:
– Одержувачі дострокових пенсій станом на звітну дату</t>
  </si>
  <si>
    <t>Із рядка 3901 – вивільнені працівники  ЧАЕС</t>
  </si>
  <si>
    <t>XХІІІ. ІЗ ЗАГАЛЬНОГО ЧИСЛА ПЕНСІОНЕРІВ – ПЕНСІОНЕРИ, ЯКИМ ВСТАНОВЛЕНА ЩОРМІСЯЧНА ДОПЛАТА ДО ПЕНСІЇ ЗГІДНО ІЗ ЗАКОНОМ УКРАЇНИ "ПРО  ЗАГАЛЬНІ ЗАСАДИ ПОДАЛЬШОЇ ЕКСПЛУАТАЦІЇ І ЗНЯТТЯ З ЕКСПЛУАТАЦІЇ  ЧОРНОБИЛЬСЬКОЇ АЕС ТА ПЕРЕТВОРЕННЯ ЗРОУЙНОВАНОГО ЧЕТВЕРТОГО ЕНЕРГОБЛОКУ  ЦІЄЇ АЕС  НА ЕКОЛОГІЧНО БЕЗПЕЧНУ СИСТЕМУ" (ІЗ РОЗДІЛІВ I-XVІ)</t>
  </si>
  <si>
    <t>XХIV. ІЗ ЗАГАЛЬНОГО ЧИСЛА ПЕНСІОНЕРІВ - ПЕНСІОНЕРИ, ЯКІ ОДЕРЖУЮТЬ ПІЛЬГИ ІЗ ПЕНСІЙНОГО ЗАБЕЗПЕЧЕННЯ ВІДПОВІДНО ДО ЗАКОНУ УКРАЇНИ «ПРО ОСНОВНІ ЗАСАДИ СОЦІАЛЬНОГО ЗАХИСТУ ВЕТЕРАНІВ ПРАЦІ ТА ІНШИХ ГРОМАДЯН ПОХИЛОГО ВІКУ В УКРАЇНІ» (ІЗ РОЗДІЛІВ I-XVІI)</t>
  </si>
  <si>
    <r>
      <t xml:space="preserve">   у тому числі:</t>
    </r>
    <r>
      <rPr>
        <sz val="8"/>
        <rFont val="Times New Roman"/>
        <family val="1"/>
        <charset val="204"/>
      </rPr>
      <t xml:space="preserve">
особи, які мають особливі заслуги перед Батьківщиною</t>
    </r>
  </si>
  <si>
    <t>Із рядка 398 - одержувачі доплати відповідно до постанови КМУ від 02.12.2009р. №1309 "Про встановлення доплати до надбавок окремим категоріям осіб, які мають особливі заслуги перед Батьківщиною"</t>
  </si>
  <si>
    <t>XХV. ІЗ ЗАГАЛЬНОГО ЧИСЛА ПЕНСІОНЕРІВ – РЕАБІЛІТОВАНИХ ВІДПОВІДНО ДО ЗАКОНУ УКРАЇНИ "ПРО РЕАБІЛІТАЦІЮ ЖЕРТВ ПОЛІТИЧНИХ РЕПРЕСІЙ В УКРАЇНІ" ПЕНСІОНЕРИ, ЯКИМ  РОЗМІР ПЕНСІЇ ПІДВИЩУЄТЬСЯ  ЗГІДНО ІЗ ЗАКОНОМ "ПРО ПЕНСІЙНЕ ЗАБЕЗПЕЧЕННЯ" (ІЗ РОЗДІЛІВ І-ХУIІ)</t>
  </si>
  <si>
    <r>
      <t xml:space="preserve">   у тому числі:</t>
    </r>
    <r>
      <rPr>
        <sz val="8"/>
        <rFont val="Times New Roman"/>
        <family val="1"/>
        <charset val="204"/>
      </rPr>
      <t xml:space="preserve">
Реабілітовані особи</t>
    </r>
  </si>
  <si>
    <t>Членів сімей реабілітованих осіб</t>
  </si>
  <si>
    <t>XХVI. ІЗ ЗАГАЛЬНОГО ЧИСЛА ПЕНСІОНЕРІВ – ПЕНСІОНЕРИ, ЯКИМ ВІДПОВІДНО ДО ЗАКОНУ УКРАЇНИ "ПРО ЖЕРТВИ НАЦИСТСЬКИХ ПЕРЕСЛІДУВАНЬ" ВСТАНОВЛЕНО ПІДВИЩЕННЯ РОЗМІРУ ПЕНСІЇ (ЩОМІСЯЧНОГО ДОВІЧНОГО ГРОШОВОГО УТРИМАННЯ ЧИ ДЕРЖАВНОЇ СОЦІАЛЬНОЇ ДОПОМОГИ, ЩО ВИПЛАЧУЄТЬСЯ ЗАМІСТЬ ПЕНСІЇ) (ІЗ РОЗДІЛІВ І-ХУIІ)</t>
  </si>
  <si>
    <t>Всього пенсіонерів, які набули права на підвищення до пенсії за цим законом, всього (4041&lt;4042+4043+4047+40410+40411)</t>
  </si>
  <si>
    <t>1. Колишні неповнолітні в"язні концтаборів, гетто, інших місць примусового тримання</t>
  </si>
  <si>
    <t>2. Колишні малолітні в"язні концтаборів, гетто, інших місць примусового тримання, визначені інвалідами від загального захворювання, трудового каліцтва, з інших причин, всього (4044+4045+4046)</t>
  </si>
  <si>
    <r>
      <t xml:space="preserve">   у тому числі:</t>
    </r>
    <r>
      <rPr>
        <sz val="8"/>
        <rFont val="Times New Roman"/>
        <family val="1"/>
        <charset val="204"/>
      </rPr>
      <t xml:space="preserve">
І група</t>
    </r>
  </si>
  <si>
    <t>ІІ група</t>
  </si>
  <si>
    <t>ІІІ група</t>
  </si>
  <si>
    <t>3. Колишні інші в"язні концтаборів, гетто, інших місць примусового тримання, всього (4048+4049)</t>
  </si>
  <si>
    <t>нагороджені орденами і медалями колишнього СРСР</t>
  </si>
  <si>
    <t>інші в"язні</t>
  </si>
  <si>
    <t>4. Дружини (чоловіки) померлих інвалідів, зазначених у ст.6.2 Закону</t>
  </si>
  <si>
    <t>5. Дружини (чоловіки) інших жертв нацистських переслідувань</t>
  </si>
  <si>
    <t>XХVІI. ІЗ ЗАГАЛЬНОГО ЧИСЛА ПЕНСІОНЕРІВ – ПЕНСІОНЕРИ, ЯКИМ ВІДПОВІДНО ДО ЗАКОНУ УКРАЇНИ "ПРО ПІДВИЩЕННЯ ПРЕСТИЖНОСТІ ШАХТАРСЬКОЇ ПРАЦІі" ВСТАНОВЛЕНО ЩОМІСЯЧНУ ДОПЛАТУ ДО ПЕНСІЇ (ІЗ РОЗДІЛІВ І-ІІ)</t>
  </si>
  <si>
    <t>Всього пенсіонерів (40413+40417)</t>
  </si>
  <si>
    <r>
      <t xml:space="preserve">   із них:</t>
    </r>
    <r>
      <rPr>
        <sz val="8"/>
        <rFont val="Times New Roman"/>
        <family val="1"/>
        <charset val="204"/>
      </rPr>
      <t xml:space="preserve">
1. Одержують пенсію згідно Закону України "Про загальнообов"язкове державне пенсійне страхування"</t>
    </r>
  </si>
  <si>
    <r>
      <t xml:space="preserve">   у тому числі:</t>
    </r>
    <r>
      <rPr>
        <sz val="8"/>
        <rFont val="Times New Roman"/>
        <family val="1"/>
        <charset val="204"/>
      </rPr>
      <t xml:space="preserve">
– за віком</t>
    </r>
  </si>
  <si>
    <t>– по інвалідності</t>
  </si>
  <si>
    <t xml:space="preserve">– у разі втрати годувальника </t>
  </si>
  <si>
    <t>2. Одержують пенсію згідно Закону України "Про пенсійне забезпечення"</t>
  </si>
  <si>
    <t>XХVIІI. ІЗ ЗАГАЛЬНОГО ЧИСЛА ПЕНСІОНЕРІВ – ПЕНСІОНЕРИ, ЯКИМ  ЗГІДНО ІЗ ЗАКОНОМ УКРАЇНИ “ПРО ПЕНСІЇ ЗА ОСОБЛИВІ ЗАСЛУГИ ПЕРЕД УКРАЇНОЮ” ВСТАНОВЛЕНО НАДБАВКИ ДО ПЕНСІЇ (ІЗ РОЗДІЛІВ I-XVII)</t>
  </si>
  <si>
    <t>Всього пенсіонерів (406+407+408+409+4091) = (410+411+412+413+414+415+416+417+418)</t>
  </si>
  <si>
    <t xml:space="preserve">  у тому числі:
1. За віком</t>
  </si>
  <si>
    <t>2. За інвалідністю</t>
  </si>
  <si>
    <t>3. У разі втрати годувальника</t>
  </si>
  <si>
    <t>4. За вислугу років</t>
  </si>
  <si>
    <t>5. Грошове утримання суддів у відставці</t>
  </si>
  <si>
    <t>Із загального числа пенсіонерів (рядок 405) одержують надбавку:
Герої України, Герої Радянського Союзу, Герої Соціалістичної Праці та ін. (пункт 1 ст.1 Закону)</t>
  </si>
  <si>
    <t>Ветерани війни, нагороджені орденами та медалями у період бойових дій (пункт 2 ст.1 Закону)</t>
  </si>
  <si>
    <t>Видатні спортсмени – переможці Олімпійських та Параолімпійських ігор (пункт 3 ст.1 Закону)</t>
  </si>
  <si>
    <t>Космонавти, члени льотно- випробувальних екіпажів літаків (пункт 4 ст.1 Закону)</t>
  </si>
  <si>
    <t>Народні депутати України, колишніх Союзу РСР та УРСР (пункт 5 ст.1 Закону)</t>
  </si>
  <si>
    <t>Особи, відзначені почесним званням “Заслужений”, нагороджені державними преміями, одним із орденів (пункт 6 ст.1 Закону)</t>
  </si>
  <si>
    <t>Депутати чотирьох скликань обласних, районних, районних у містах, міських рад (пункт 7 ст.1 Закону)</t>
  </si>
  <si>
    <t>Матері, які народили п”ятеро і більше дітей (пункт 8 ст.1 Закону)</t>
  </si>
  <si>
    <t>Інші категорії осіб, на яких дія Закону поширювалася до 01.01.2003 р.</t>
  </si>
  <si>
    <t>Із загального числа пенсіонерів (рядок 405) – працюючі пенсіонери</t>
  </si>
  <si>
    <t>XХІX. ІЗ ЗАГАЛЬНОГО ЧИСЛА ПЕНСІОНЕРІВ – ПЕНСІОНЕРИ, ЯКИМ ЗГІДНО ІЗ ЗАКОНОМ УКРАЇНИ “ПРО ДЕРЖАВНУ СОЦІАЛЬНУ ДОПОМОГУ ОСОБАМ, ЯКІ НЕ МАЮТЬ ПРАВА НА ПЕНСІЮ, ТА ІНВАЛІДАМ” ВСТАНОВЛЕНО ДЕРЖАВНУ СОЦІАЛЬНУ ДОПОМОГУ (ІЗ РОЗДІЛІВ I-XVІІ)</t>
  </si>
  <si>
    <t>Особи, які отримують державну соціальну допомогу на догляд</t>
  </si>
  <si>
    <t xml:space="preserve">XХХ. ІЗ ЗАГАЛЬНОГО ЧИСЛА ПЕНСІОНЕРІВ – ПЕНСІОНЕРИ, ЯКИМ ЗГІДНО ІЗ ЗАКОНОМ УКРАЇНИ "ПРО СОЦІАЛЬНИЙ ЗАХИСТ ДІТЕЙ ВІЙНИ" ВСТАНОВЛЕНО ПІДВИЩЕННЯ ДО ПЕНСІЇ (ІЗ РОЗДІЛІВ I-XVІ) </t>
  </si>
  <si>
    <t>XХXІ. ІЗ ЗАГАЛЬНОГО ЧИСЛА ПЕНСІОНЕРІВ – ПЕНСІОНЕРИ, ЯКИМ  ПЕНСІЯ ПРИЗНАЧЕНА  ВІДПОВІДНО ДО ЗАКОНУ УКРАЇНИ “ПРО БІЖЕНЦІВ”</t>
  </si>
  <si>
    <t>XХХІІ. ІЗ ЗАГАЛЬНОГО ЧИСЛА ПЕНСІОНЕРІВ –ОДЕРЖУВЧІ ДОПЛАТИ ДО ПЕНСІЇ У ЗВ’ЯЗКУ З ВТРАТОЮ ГОДУВАЛЬНИКА НЕПРАЦЕЗДАТНИМ   ЧЛЕНАМ СІМЕЙ, ЯКІ ПЕРЕБУВАЛИ НА УТРИМАННІ ОСІБ, СМЕРТЬ ЯКИХ ПОВ’ЯЗАНА З УЧАСТЮ В МАСОВИХ АКЦІЯХ ГРОМАДСЬКОГО ПРОТЕСТУ,   А ТАКОЖ ПРАЦІВНИКАМ ПРАВООХОРОННИХ ОРГАНІВ ТА ВІЙСЬКОВОСУЖБОВЦІВ</t>
  </si>
  <si>
    <t>Всього пенсіонерів, у тому числі:</t>
  </si>
  <si>
    <t>на одного непрацездатного члена сім’ї</t>
  </si>
  <si>
    <t>на двох непрацездатних членів сім’ї</t>
  </si>
  <si>
    <t>на трьох і більше непрацездатних членів сім’ї</t>
  </si>
  <si>
    <r>
      <t xml:space="preserve">   </t>
    </r>
    <r>
      <rPr>
        <b/>
        <sz val="8"/>
        <rFont val="Times New Roman"/>
        <family val="1"/>
        <charset val="204"/>
      </rPr>
      <t>Довідково:</t>
    </r>
  </si>
  <si>
    <t>Інваліди, всього (106+117+123+1346+158+168+179+183+184+207+241+249+259+267+275+2804+288+296+302+310+ 366+3006)-1711-311</t>
  </si>
  <si>
    <t>Пенсіонери, яким виповнилося 100 і більше років</t>
  </si>
  <si>
    <t>З них: особи, яким виповнилося 100 и більше років і які отримують підвищення (надбавки) до пенсії в потрійному розмірі</t>
  </si>
  <si>
    <t>Інші особи, яким виповнилося 100 і більше років і яким встановлюється підвищення до пенсії у розмірі 20 відсотків прожиткового мінімуму</t>
  </si>
  <si>
    <t>1. Пенсіонери – ліквідатори аварії на ЧАЕС у 1986 році I категорії, всього (рядки 430+431)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</si>
  <si>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(4301+4302+4303)</t>
    </r>
  </si>
  <si>
    <t xml:space="preserve">  у тому числі:
     І група</t>
  </si>
  <si>
    <t>З них: - отримують пенсію із п'ятикратного розміру мінімальної заробітної плати (із рядка 4301)</t>
  </si>
  <si>
    <t>З них: - отримують пенсію із п'ятикратного розміру мінімальної заробітної плати (із рядка 4302)</t>
  </si>
  <si>
    <t>З них: - отримують пенсію із п'ятикратного розміру мінімальної заробітної плати (із рядка 4303)</t>
  </si>
  <si>
    <t>– за іншими законами, всього (4311+4312+4313)</t>
  </si>
  <si>
    <t>2. Пенсіонери – ліквідатори аварії на ЧАЕС у 1987-1990 роках  I категорії, всього (рядки 433+434)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</si>
  <si>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(4331+4332+4333)</t>
    </r>
  </si>
  <si>
    <t>– за іншими законами, всього (4341+4342+4343)</t>
  </si>
  <si>
    <t>3. Пенсіонери, щодо яких встановлено причинний зв"язок інвалідності з Чорнобильською катастрофою, всього (рядки 4345+43410)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</si>
  <si>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(4346+4347+4348+4349)</t>
    </r>
  </si>
  <si>
    <t>Діти-інваліди</t>
  </si>
  <si>
    <t>– за іншими законами, всього (43411+43412+43413)</t>
  </si>
  <si>
    <t>4. Особи, які отримують пенсію у разі втрати годувальника, який був ліквідатором аварії на ЧАЕС у 1986 році, всього (рядки 436+437)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</si>
  <si>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 (4361+4362)</t>
    </r>
  </si>
  <si>
    <t xml:space="preserve">  у тому числі:
    - на одного непрацездатного члена сім"ї</t>
  </si>
  <si>
    <t xml:space="preserve">    - на двох та більше непрацездатних членів сім"ї</t>
  </si>
  <si>
    <t xml:space="preserve">    - за іншими законами, всього (4371+4372)</t>
  </si>
  <si>
    <t>5. Особи, які отримують пенсію у разі втрати годувальника, який був ліквідатором аварії на ЧАЕС у 1987-1990 роках, всього (рядки 439+440)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</si>
  <si>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(рядки 4391+4392)</t>
    </r>
  </si>
  <si>
    <t>– за іншими законами, всього (рядки 4401+4402)</t>
  </si>
  <si>
    <t>6. Особи, евакуйовані у 1986 році із зони відчуження, всього (рядки 442+443)</t>
  </si>
  <si>
    <r>
      <t>з них:</t>
    </r>
    <r>
      <rPr>
        <sz val="8"/>
        <rFont val="Times New Roman"/>
        <family val="1"/>
        <charset val="204"/>
      </rPr>
      <t xml:space="preserve">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</t>
    </r>
  </si>
  <si>
    <t>– за іншими законами</t>
  </si>
  <si>
    <t>7. Особи, яким встановлено мінімальний розмір пенсії за віком в розмірі 40% від величини мінімальної заробітної плати</t>
  </si>
  <si>
    <t>8. Кількість управлінь Пенсійного фонду України в районах, містах і районах у містах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</si>
  <si>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</si>
  <si>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Виконавець _______ Керівник _______________</t>
  </si>
  <si>
    <t>"__" ______ 20__ р</t>
  </si>
  <si>
    <t>Контроль рядків</t>
  </si>
  <si>
    <t>Чисельність</t>
  </si>
  <si>
    <t>Сума</t>
  </si>
  <si>
    <t>Графа 7</t>
  </si>
  <si>
    <t>Условие</t>
  </si>
  <si>
    <t>Результат</t>
  </si>
  <si>
    <t>1</t>
  </si>
  <si>
    <t>=</t>
  </si>
  <si>
    <t>5+167+195+236+244+252+253+254+262+270+279+282+291+299+300+301+3001</t>
  </si>
  <si>
    <t>4</t>
  </si>
  <si>
    <t>58+115+134+150+172+177+194+217+233+317</t>
  </si>
  <si>
    <t>5</t>
  </si>
  <si>
    <r>
      <t xml:space="preserve"> </t>
    </r>
    <r>
      <rPr>
        <sz val="10"/>
        <rFont val="Times New Roman"/>
        <family val="1"/>
        <charset val="204"/>
      </rPr>
      <t>6+110+128+135</t>
    </r>
  </si>
  <si>
    <t>6</t>
  </si>
  <si>
    <t>7+8+9+10+11+12</t>
  </si>
  <si>
    <t>59+60+61+62+63+64+65+66+67+68</t>
  </si>
  <si>
    <t>16</t>
  </si>
  <si>
    <t>17+21+25+29+30+31+32+33+34+35+39+46+49+52+55</t>
  </si>
  <si>
    <t>69</t>
  </si>
  <si>
    <t>70+71+72+73+74+75+76+77+78+79+80+81+82+83+84+85</t>
  </si>
  <si>
    <t>86</t>
  </si>
  <si>
    <t>97</t>
  </si>
  <si>
    <t>98+99+100+101</t>
  </si>
  <si>
    <t>102</t>
  </si>
  <si>
    <t>103+104+105</t>
  </si>
  <si>
    <t>106</t>
  </si>
  <si>
    <t>107+108+109</t>
  </si>
  <si>
    <t>110</t>
  </si>
  <si>
    <t>111+112+113</t>
  </si>
  <si>
    <t>117+119+123</t>
  </si>
  <si>
    <t>1131</t>
  </si>
  <si>
    <t>1132+1133+1134</t>
  </si>
  <si>
    <t>1135</t>
  </si>
  <si>
    <t>1136+1137+1138</t>
  </si>
  <si>
    <t>119</t>
  </si>
  <si>
    <t>120+121+122</t>
  </si>
  <si>
    <t>128</t>
  </si>
  <si>
    <t>129+130+131</t>
  </si>
  <si>
    <t>1341</t>
  </si>
  <si>
    <t>1342+1343+1344</t>
  </si>
  <si>
    <t>1345+1346</t>
  </si>
  <si>
    <t>135</t>
  </si>
  <si>
    <t>136+140+141+142+143+144+145+146+1461+147+148+149</t>
  </si>
  <si>
    <t>136</t>
  </si>
  <si>
    <t>137+138+139</t>
  </si>
  <si>
    <t>153</t>
  </si>
  <si>
    <t>154+155+156</t>
  </si>
  <si>
    <t>157+158</t>
  </si>
  <si>
    <t>167</t>
  </si>
  <si>
    <t>168+173+178</t>
  </si>
  <si>
    <t>168</t>
  </si>
  <si>
    <t>169+170+171</t>
  </si>
  <si>
    <t>173</t>
  </si>
  <si>
    <t>174+175+176</t>
  </si>
  <si>
    <t>178</t>
  </si>
  <si>
    <t>179+183+184+190+192+193</t>
  </si>
  <si>
    <t>179</t>
  </si>
  <si>
    <t>180+181+182</t>
  </si>
  <si>
    <t>184</t>
  </si>
  <si>
    <t>185+186+187</t>
  </si>
  <si>
    <t>195</t>
  </si>
  <si>
    <t>196+229</t>
  </si>
  <si>
    <t>196</t>
  </si>
  <si>
    <t>197+198+199</t>
  </si>
  <si>
    <t>200+207</t>
  </si>
  <si>
    <t>200</t>
  </si>
  <si>
    <t>201+203+205</t>
  </si>
  <si>
    <t>207</t>
  </si>
  <si>
    <t>208+210+212</t>
  </si>
  <si>
    <t>225</t>
  </si>
  <si>
    <t>226+227+228</t>
  </si>
  <si>
    <t>229</t>
  </si>
  <si>
    <t>230+231+232</t>
  </si>
  <si>
    <t>236</t>
  </si>
  <si>
    <t>237+238+243</t>
  </si>
  <si>
    <t>238</t>
  </si>
  <si>
    <t>239+240+2401</t>
  </si>
  <si>
    <t>241+242</t>
  </si>
  <si>
    <t>244</t>
  </si>
  <si>
    <t>245+246+251</t>
  </si>
  <si>
    <t>246</t>
  </si>
  <si>
    <t>247+248</t>
  </si>
  <si>
    <t>249+250</t>
  </si>
  <si>
    <t>254</t>
  </si>
  <si>
    <t>255+256+261</t>
  </si>
  <si>
    <t>256</t>
  </si>
  <si>
    <t>257+258</t>
  </si>
  <si>
    <t>259+260</t>
  </si>
  <si>
    <t>262</t>
  </si>
  <si>
    <t>263+264+269</t>
  </si>
  <si>
    <t>264</t>
  </si>
  <si>
    <t>265+266</t>
  </si>
  <si>
    <t>267+268</t>
  </si>
  <si>
    <t>270</t>
  </si>
  <si>
    <t>271+272+277</t>
  </si>
  <si>
    <t>272</t>
  </si>
  <si>
    <t>273+274</t>
  </si>
  <si>
    <t>275+276</t>
  </si>
  <si>
    <t>279</t>
  </si>
  <si>
    <t>280+2801+281</t>
  </si>
  <si>
    <t>2801</t>
  </si>
  <si>
    <t>2802+2803</t>
  </si>
  <si>
    <t>2804+2805</t>
  </si>
  <si>
    <t>282</t>
  </si>
  <si>
    <t>283+284+290</t>
  </si>
  <si>
    <t>284</t>
  </si>
  <si>
    <t>285+286+287</t>
  </si>
  <si>
    <t>288+289</t>
  </si>
  <si>
    <t>291</t>
  </si>
  <si>
    <t>292+293+298</t>
  </si>
  <si>
    <t>293</t>
  </si>
  <si>
    <t>294+295</t>
  </si>
  <si>
    <t>296+297</t>
  </si>
  <si>
    <t>299</t>
  </si>
  <si>
    <t>2991+2992+2993</t>
  </si>
  <si>
    <t>3001</t>
  </si>
  <si>
    <t>3002+3003+3008</t>
  </si>
  <si>
    <t>3003</t>
  </si>
  <si>
    <t>3004+3005</t>
  </si>
  <si>
    <t>3006+3007</t>
  </si>
  <si>
    <t>301</t>
  </si>
  <si>
    <t>302+310+312</t>
  </si>
  <si>
    <t>302</t>
  </si>
  <si>
    <t>304+306+308</t>
  </si>
  <si>
    <t>303</t>
  </si>
  <si>
    <t>305+307+309</t>
  </si>
  <si>
    <t>312</t>
  </si>
  <si>
    <t>313+314+315</t>
  </si>
  <si>
    <t>318</t>
  </si>
  <si>
    <t>319+320+321+322+323+324</t>
  </si>
  <si>
    <t>325+333+343+348+354</t>
  </si>
  <si>
    <t>325</t>
  </si>
  <si>
    <t>326+327+328+329+330</t>
  </si>
  <si>
    <t>333</t>
  </si>
  <si>
    <t>334+335+336+337+338</t>
  </si>
  <si>
    <t>339+340+341+342</t>
  </si>
  <si>
    <t>343</t>
  </si>
  <si>
    <t>344+345+346+347</t>
  </si>
  <si>
    <t>348</t>
  </si>
  <si>
    <t>349+350+351+352+353</t>
  </si>
  <si>
    <t>354</t>
  </si>
  <si>
    <t>355+356+357+358</t>
  </si>
  <si>
    <t>359</t>
  </si>
  <si>
    <t>360+361+362+363</t>
  </si>
  <si>
    <t>364</t>
  </si>
  <si>
    <t>&lt;=</t>
  </si>
  <si>
    <t>365+379+380+381</t>
  </si>
  <si>
    <t>365</t>
  </si>
  <si>
    <t>366+376+378</t>
  </si>
  <si>
    <t>366</t>
  </si>
  <si>
    <t>367+368+369</t>
  </si>
  <si>
    <t>370</t>
  </si>
  <si>
    <t>371+372+373</t>
  </si>
  <si>
    <t>3771</t>
  </si>
  <si>
    <t>3772+3773+3774+3775</t>
  </si>
  <si>
    <t>3776</t>
  </si>
  <si>
    <t>3777+3778+3779+37710</t>
  </si>
  <si>
    <t>402</t>
  </si>
  <si>
    <t>403+404</t>
  </si>
  <si>
    <t>4041</t>
  </si>
  <si>
    <t xml:space="preserve">4042+4043+4047+40410+40411 </t>
  </si>
  <si>
    <t>4043</t>
  </si>
  <si>
    <t>4044+4045+4046</t>
  </si>
  <si>
    <t>4047</t>
  </si>
  <si>
    <t>4048+4049</t>
  </si>
  <si>
    <t>40412</t>
  </si>
  <si>
    <t>40413+40417</t>
  </si>
  <si>
    <t>40413</t>
  </si>
  <si>
    <t>40414+40415+40416</t>
  </si>
  <si>
    <t>40417</t>
  </si>
  <si>
    <t>40418+40419</t>
  </si>
  <si>
    <t>405</t>
  </si>
  <si>
    <t>406+407+408+409+4091</t>
  </si>
  <si>
    <t>410+411+412+413+414+415+416+417+418</t>
  </si>
  <si>
    <t>426</t>
  </si>
  <si>
    <t>4261+4262+4263</t>
  </si>
  <si>
    <t>429</t>
  </si>
  <si>
    <t>430+431</t>
  </si>
  <si>
    <t>430</t>
  </si>
  <si>
    <t>4301+4302+4303</t>
  </si>
  <si>
    <t>431</t>
  </si>
  <si>
    <t>4311+4312+4313</t>
  </si>
  <si>
    <t>432</t>
  </si>
  <si>
    <t>433+434</t>
  </si>
  <si>
    <t>433</t>
  </si>
  <si>
    <t>4331+4332+4333</t>
  </si>
  <si>
    <t>434</t>
  </si>
  <si>
    <t>4341+4342+4343</t>
  </si>
  <si>
    <t>4344</t>
  </si>
  <si>
    <t>4345+43410</t>
  </si>
  <si>
    <t>4345</t>
  </si>
  <si>
    <t>4346+4347+4348+4349</t>
  </si>
  <si>
    <t>43410</t>
  </si>
  <si>
    <t>43411+43412+43413</t>
  </si>
  <si>
    <t>435</t>
  </si>
  <si>
    <t>436+437</t>
  </si>
  <si>
    <t>436</t>
  </si>
  <si>
    <t>4361+4362</t>
  </si>
  <si>
    <t>437</t>
  </si>
  <si>
    <t>4371+4372</t>
  </si>
  <si>
    <t>438</t>
  </si>
  <si>
    <t>439+440</t>
  </si>
  <si>
    <t>439</t>
  </si>
  <si>
    <t>4391+4392</t>
  </si>
  <si>
    <t>440</t>
  </si>
  <si>
    <t>4401+4402</t>
  </si>
  <si>
    <t>441</t>
  </si>
  <si>
    <t>442+443</t>
  </si>
  <si>
    <t>102+119+1345+157+1711+200+242+250+260+268+276+2805+289+297+3007+311</t>
  </si>
  <si>
    <t>366+376</t>
  </si>
  <si>
    <t>427</t>
  </si>
  <si>
    <t>106+117+123+1346+158+168+179+183+184+207+241+249+259+267+275+2804+288+296+302+310+366+3006-1711-311</t>
  </si>
  <si>
    <t>36</t>
  </si>
  <si>
    <t>25+29+30+31+32+33+34+35</t>
  </si>
  <si>
    <t>215</t>
  </si>
  <si>
    <t>202+204+206+209+211+213</t>
  </si>
  <si>
    <t>3772</t>
  </si>
  <si>
    <t>3773</t>
  </si>
  <si>
    <t>3774</t>
  </si>
  <si>
    <t>3775</t>
  </si>
  <si>
    <t>430+433+4345+436+439</t>
  </si>
  <si>
    <t>302+310</t>
  </si>
  <si>
    <t>430+433+4345</t>
  </si>
  <si>
    <t>304</t>
  </si>
  <si>
    <t>4301+4331+4346</t>
  </si>
  <si>
    <t>306</t>
  </si>
  <si>
    <t>4302+4332+4347</t>
  </si>
  <si>
    <t>308</t>
  </si>
  <si>
    <t>4303+4333+4348</t>
  </si>
  <si>
    <t>436+439</t>
  </si>
  <si>
    <t>313</t>
  </si>
  <si>
    <t>4361+4391</t>
  </si>
  <si>
    <t>314+315</t>
  </si>
  <si>
    <t>4362+4392</t>
  </si>
  <si>
    <t>Контроль граф.</t>
  </si>
  <si>
    <t>графа 2</t>
  </si>
  <si>
    <t>&gt;=</t>
  </si>
  <si>
    <t>графа 3</t>
  </si>
  <si>
    <t>графа 4</t>
  </si>
  <si>
    <t>графа 5</t>
  </si>
  <si>
    <t>графа 6</t>
  </si>
  <si>
    <t>графа 7</t>
  </si>
  <si>
    <t>графа 8</t>
  </si>
  <si>
    <t>графа 9</t>
  </si>
  <si>
    <t>графа 10</t>
  </si>
  <si>
    <t>графа 11</t>
  </si>
  <si>
    <t>графа 12</t>
  </si>
  <si>
    <t>графа 13</t>
  </si>
</sst>
</file>

<file path=xl/styles.xml><?xml version="1.0" encoding="utf-8"?>
<styleSheet xmlns="http://schemas.openxmlformats.org/spreadsheetml/2006/main">
  <fonts count="25"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1"/>
      <color rgb="FF006100"/>
      <name val="Times New Roman"/>
      <family val="2"/>
      <charset val="204"/>
    </font>
    <font>
      <sz val="11"/>
      <color rgb="FF9C0006"/>
      <name val="Times New Roman"/>
      <family val="2"/>
      <charset val="204"/>
    </font>
    <font>
      <sz val="11"/>
      <color rgb="FF9C6500"/>
      <name val="Times New Roman"/>
      <family val="2"/>
      <charset val="204"/>
    </font>
    <font>
      <sz val="11"/>
      <color rgb="FF3F3F76"/>
      <name val="Times New Roman"/>
      <family val="2"/>
      <charset val="204"/>
    </font>
    <font>
      <b/>
      <sz val="11"/>
      <color rgb="FF3F3F3F"/>
      <name val="Times New Roman"/>
      <family val="2"/>
      <charset val="204"/>
    </font>
    <font>
      <b/>
      <sz val="11"/>
      <color rgb="FFFA7D00"/>
      <name val="Times New Roman"/>
      <family val="2"/>
      <charset val="204"/>
    </font>
    <font>
      <sz val="11"/>
      <color rgb="FFFA7D00"/>
      <name val="Times New Roman"/>
      <family val="2"/>
      <charset val="204"/>
    </font>
    <font>
      <b/>
      <sz val="11"/>
      <color theme="0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i/>
      <sz val="11"/>
      <color rgb="FF7F7F7F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sz val="11"/>
      <color theme="0"/>
      <name val="Times New Roman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i/>
      <sz val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1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Font="1"/>
    <xf numFmtId="0" fontId="21" fillId="0" borderId="0" xfId="0" applyFont="1" applyAlignment="1">
      <alignment horizontal="center" wrapText="1"/>
    </xf>
    <xf numFmtId="0" fontId="21" fillId="0" borderId="0" xfId="0" applyFont="1" applyAlignment="1"/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left"/>
    </xf>
    <xf numFmtId="0" fontId="21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0" fillId="0" borderId="1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center" wrapText="1"/>
    </xf>
    <xf numFmtId="0" fontId="0" fillId="0" borderId="18" xfId="0" applyFont="1" applyBorder="1" applyAlignment="1">
      <alignment horizontal="left" vertical="top" wrapText="1" indent="1"/>
    </xf>
    <xf numFmtId="0" fontId="0" fillId="0" borderId="19" xfId="0" applyFont="1" applyBorder="1" applyAlignment="1">
      <alignment horizontal="left" vertical="top" wrapText="1" indent="1"/>
    </xf>
    <xf numFmtId="0" fontId="0" fillId="0" borderId="20" xfId="0" applyFont="1" applyBorder="1" applyAlignment="1">
      <alignment horizontal="left" vertical="top" wrapText="1" indent="1"/>
    </xf>
    <xf numFmtId="0" fontId="0" fillId="0" borderId="17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6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0" fontId="18" fillId="0" borderId="21" xfId="0" applyFont="1" applyBorder="1" applyAlignment="1" applyProtection="1">
      <alignment vertical="top" wrapText="1"/>
      <protection locked="0"/>
    </xf>
    <xf numFmtId="0" fontId="18" fillId="0" borderId="22" xfId="0" applyFont="1" applyBorder="1" applyAlignment="1" applyProtection="1">
      <alignment vertical="top" wrapText="1"/>
      <protection locked="0"/>
    </xf>
    <xf numFmtId="0" fontId="18" fillId="0" borderId="23" xfId="0" applyFont="1" applyBorder="1" applyAlignment="1" applyProtection="1">
      <alignment vertical="top" wrapText="1"/>
      <protection locked="0"/>
    </xf>
    <xf numFmtId="0" fontId="19" fillId="0" borderId="21" xfId="0" applyFont="1" applyBorder="1" applyAlignment="1" applyProtection="1">
      <alignment vertical="top" wrapText="1"/>
      <protection locked="0"/>
    </xf>
    <xf numFmtId="0" fontId="19" fillId="0" borderId="22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0" fillId="0" borderId="21" xfId="0" applyFont="1" applyBorder="1" applyAlignment="1" applyProtection="1">
      <alignment vertical="top" wrapText="1"/>
      <protection locked="0"/>
    </xf>
    <xf numFmtId="0" fontId="0" fillId="0" borderId="22" xfId="0" applyFont="1" applyBorder="1" applyAlignment="1" applyProtection="1">
      <alignment vertical="top" wrapText="1"/>
      <protection locked="0"/>
    </xf>
    <xf numFmtId="0" fontId="0" fillId="0" borderId="23" xfId="0" applyFont="1" applyBorder="1" applyAlignment="1" applyProtection="1">
      <alignment vertical="top" wrapText="1"/>
      <protection locked="0"/>
    </xf>
    <xf numFmtId="0" fontId="0" fillId="0" borderId="10" xfId="0" applyFont="1" applyBorder="1" applyAlignment="1" applyProtection="1">
      <alignment horizontal="center" vertical="top" wrapText="1"/>
      <protection locked="0"/>
    </xf>
    <xf numFmtId="0" fontId="0" fillId="0" borderId="17" xfId="0" applyFont="1" applyBorder="1" applyAlignment="1" applyProtection="1">
      <alignment horizontal="center" vertical="top" wrapText="1"/>
      <protection locked="0"/>
    </xf>
    <xf numFmtId="0" fontId="0" fillId="0" borderId="21" xfId="0" applyFont="1" applyBorder="1" applyAlignment="1" applyProtection="1">
      <alignment horizontal="center" vertical="top" wrapText="1"/>
      <protection locked="0"/>
    </xf>
    <xf numFmtId="0" fontId="0" fillId="0" borderId="22" xfId="0" applyFont="1" applyBorder="1" applyAlignment="1" applyProtection="1">
      <alignment horizontal="center" vertical="top" wrapText="1"/>
      <protection locked="0"/>
    </xf>
    <xf numFmtId="0" fontId="0" fillId="0" borderId="23" xfId="0" applyFont="1" applyBorder="1" applyAlignment="1" applyProtection="1">
      <alignment horizontal="center" vertical="top" wrapText="1"/>
      <protection locked="0"/>
    </xf>
    <xf numFmtId="0" fontId="0" fillId="0" borderId="19" xfId="0" applyFont="1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0" fillId="0" borderId="17" xfId="0" applyNumberFormat="1" applyFont="1" applyBorder="1" applyAlignment="1" applyProtection="1">
      <alignment horizontal="right" vertical="top" wrapText="1"/>
      <protection locked="0"/>
    </xf>
    <xf numFmtId="1" fontId="0" fillId="0" borderId="19" xfId="0" applyNumberFormat="1" applyFont="1" applyBorder="1" applyAlignment="1" applyProtection="1">
      <alignment horizontal="right" vertical="top" wrapText="1"/>
      <protection locked="0"/>
    </xf>
    <xf numFmtId="0" fontId="0" fillId="0" borderId="15" xfId="0" applyFont="1" applyBorder="1" applyAlignment="1" applyProtection="1">
      <alignment horizontal="center" wrapText="1"/>
      <protection locked="0"/>
    </xf>
    <xf numFmtId="1" fontId="0" fillId="0" borderId="19" xfId="0" applyNumberFormat="1" applyFont="1" applyBorder="1" applyAlignment="1" applyProtection="1">
      <alignment horizontal="left" vertical="top" wrapText="1"/>
      <protection locked="0"/>
    </xf>
    <xf numFmtId="0" fontId="0" fillId="0" borderId="14" xfId="0" applyFont="1" applyBorder="1" applyProtection="1">
      <protection locked="0"/>
    </xf>
    <xf numFmtId="0" fontId="20" fillId="0" borderId="0" xfId="0" applyFont="1"/>
    <xf numFmtId="0" fontId="20" fillId="0" borderId="0" xfId="0" applyFont="1" applyFill="1" applyAlignment="1">
      <alignment wrapText="1"/>
    </xf>
    <xf numFmtId="0" fontId="20" fillId="0" borderId="0" xfId="0" applyFont="1" applyFill="1"/>
    <xf numFmtId="1" fontId="20" fillId="0" borderId="0" xfId="0" applyNumberFormat="1" applyFont="1" applyFill="1" applyAlignment="1">
      <alignment horizontal="right"/>
    </xf>
    <xf numFmtId="4" fontId="20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0" applyFont="1" applyAlignment="1">
      <alignment horizontal="left" vertical="top" wrapText="1"/>
    </xf>
    <xf numFmtId="0" fontId="20" fillId="0" borderId="25" xfId="0" applyFont="1" applyFill="1" applyBorder="1" applyAlignment="1">
      <alignment horizontal="left" vertical="top" wrapText="1"/>
    </xf>
    <xf numFmtId="0" fontId="20" fillId="0" borderId="26" xfId="0" applyFont="1" applyFill="1" applyBorder="1" applyAlignment="1">
      <alignment horizontal="left" vertical="top" wrapText="1"/>
    </xf>
    <xf numFmtId="0" fontId="20" fillId="0" borderId="27" xfId="0" applyFont="1" applyFill="1" applyBorder="1" applyAlignment="1">
      <alignment horizontal="left" vertical="top" wrapText="1"/>
    </xf>
    <xf numFmtId="1" fontId="20" fillId="0" borderId="24" xfId="0" applyNumberFormat="1" applyFont="1" applyFill="1" applyBorder="1" applyAlignment="1">
      <alignment horizontal="right" wrapText="1"/>
    </xf>
    <xf numFmtId="4" fontId="20" fillId="0" borderId="28" xfId="0" applyNumberFormat="1" applyFont="1" applyFill="1" applyBorder="1" applyAlignment="1">
      <alignment horizontal="right" wrapText="1"/>
    </xf>
    <xf numFmtId="4" fontId="20" fillId="0" borderId="29" xfId="0" applyNumberFormat="1" applyFont="1" applyFill="1" applyBorder="1" applyAlignment="1">
      <alignment horizontal="right" wrapText="1"/>
    </xf>
    <xf numFmtId="4" fontId="20" fillId="0" borderId="30" xfId="0" applyNumberFormat="1" applyFont="1" applyFill="1" applyBorder="1" applyAlignment="1">
      <alignment horizontal="right" wrapText="1"/>
    </xf>
    <xf numFmtId="1" fontId="20" fillId="0" borderId="25" xfId="0" applyNumberFormat="1" applyFont="1" applyFill="1" applyBorder="1" applyAlignment="1">
      <alignment horizontal="center" vertical="center" wrapText="1"/>
    </xf>
    <xf numFmtId="1" fontId="20" fillId="0" borderId="26" xfId="0" applyNumberFormat="1" applyFont="1" applyFill="1" applyBorder="1" applyAlignment="1">
      <alignment horizontal="center" vertical="center" wrapText="1"/>
    </xf>
    <xf numFmtId="4" fontId="20" fillId="0" borderId="24" xfId="0" applyNumberFormat="1" applyFont="1" applyFill="1" applyBorder="1" applyAlignment="1">
      <alignment horizontal="center" vertical="center" wrapText="1"/>
    </xf>
    <xf numFmtId="4" fontId="20" fillId="0" borderId="28" xfId="0" applyNumberFormat="1" applyFont="1" applyFill="1" applyBorder="1" applyAlignment="1">
      <alignment horizontal="center" vertical="center" wrapText="1"/>
    </xf>
    <xf numFmtId="4" fontId="20" fillId="0" borderId="29" xfId="0" applyNumberFormat="1" applyFont="1" applyFill="1" applyBorder="1" applyAlignment="1">
      <alignment horizontal="center" vertical="center" wrapText="1"/>
    </xf>
    <xf numFmtId="4" fontId="20" fillId="0" borderId="25" xfId="0" applyNumberFormat="1" applyFont="1" applyFill="1" applyBorder="1" applyAlignment="1">
      <alignment horizontal="center" vertical="center" wrapText="1"/>
    </xf>
    <xf numFmtId="4" fontId="20" fillId="0" borderId="26" xfId="0" applyNumberFormat="1" applyFont="1" applyFill="1" applyBorder="1" applyAlignment="1">
      <alignment horizontal="center" vertical="center" wrapText="1"/>
    </xf>
    <xf numFmtId="1" fontId="20" fillId="0" borderId="0" xfId="0" applyNumberFormat="1" applyFont="1"/>
    <xf numFmtId="1" fontId="20" fillId="0" borderId="24" xfId="0" applyNumberFormat="1" applyFont="1" applyFill="1" applyBorder="1" applyAlignment="1">
      <alignment horizontal="center" wrapText="1"/>
    </xf>
    <xf numFmtId="1" fontId="20" fillId="0" borderId="24" xfId="0" applyNumberFormat="1" applyFont="1" applyFill="1" applyBorder="1" applyAlignment="1">
      <alignment horizontal="center"/>
    </xf>
    <xf numFmtId="1" fontId="20" fillId="0" borderId="24" xfId="0" applyNumberFormat="1" applyFont="1" applyFill="1" applyBorder="1" applyAlignment="1">
      <alignment horizontal="right"/>
    </xf>
    <xf numFmtId="0" fontId="20" fillId="0" borderId="24" xfId="0" applyFont="1" applyFill="1" applyBorder="1" applyAlignment="1">
      <alignment wrapText="1"/>
    </xf>
    <xf numFmtId="0" fontId="20" fillId="0" borderId="24" xfId="0" applyFont="1" applyFill="1" applyBorder="1"/>
    <xf numFmtId="0" fontId="20" fillId="0" borderId="24" xfId="0" applyFont="1" applyFill="1" applyBorder="1" applyAlignment="1">
      <alignment horizontal="right" wrapText="1"/>
    </xf>
    <xf numFmtId="0" fontId="22" fillId="0" borderId="28" xfId="0" applyFont="1" applyFill="1" applyBorder="1" applyAlignment="1">
      <alignment horizontal="center" wrapText="1"/>
    </xf>
    <xf numFmtId="0" fontId="22" fillId="0" borderId="30" xfId="0" applyFont="1" applyFill="1" applyBorder="1" applyAlignment="1">
      <alignment horizontal="center" wrapText="1"/>
    </xf>
    <xf numFmtId="0" fontId="20" fillId="0" borderId="25" xfId="0" applyFont="1" applyFill="1" applyBorder="1" applyAlignment="1">
      <alignment wrapText="1"/>
    </xf>
    <xf numFmtId="0" fontId="20" fillId="0" borderId="24" xfId="0" applyFont="1" applyFill="1" applyBorder="1" applyAlignment="1">
      <alignment horizontal="justify" vertical="top" wrapText="1"/>
    </xf>
    <xf numFmtId="0" fontId="20" fillId="0" borderId="29" xfId="0" applyFont="1" applyFill="1" applyBorder="1"/>
    <xf numFmtId="0" fontId="20" fillId="0" borderId="26" xfId="0" applyFont="1" applyFill="1" applyBorder="1" applyAlignment="1">
      <alignment wrapText="1"/>
    </xf>
    <xf numFmtId="0" fontId="24" fillId="0" borderId="24" xfId="0" applyFont="1" applyFill="1" applyBorder="1" applyAlignment="1">
      <alignment wrapText="1"/>
    </xf>
    <xf numFmtId="0" fontId="20" fillId="0" borderId="24" xfId="0" applyFont="1" applyFill="1" applyBorder="1" applyAlignment="1">
      <alignment vertical="top" wrapText="1"/>
    </xf>
    <xf numFmtId="0" fontId="20" fillId="0" borderId="24" xfId="0" applyFont="1" applyFill="1" applyBorder="1" applyAlignment="1">
      <alignment horizontal="left" wrapText="1" indent="1"/>
    </xf>
    <xf numFmtId="0" fontId="24" fillId="0" borderId="24" xfId="0" applyFont="1" applyFill="1" applyBorder="1" applyAlignment="1">
      <alignment horizontal="left" wrapText="1" indent="1"/>
    </xf>
    <xf numFmtId="0" fontId="20" fillId="0" borderId="24" xfId="0" applyNumberFormat="1" applyFont="1" applyFill="1" applyBorder="1" applyAlignment="1">
      <alignment wrapText="1"/>
    </xf>
    <xf numFmtId="0" fontId="20" fillId="0" borderId="26" xfId="0" applyFont="1" applyFill="1" applyBorder="1"/>
    <xf numFmtId="0" fontId="20" fillId="0" borderId="24" xfId="0" applyFont="1" applyFill="1" applyBorder="1" applyAlignment="1">
      <alignment vertical="center"/>
    </xf>
    <xf numFmtId="0" fontId="20" fillId="0" borderId="25" xfId="0" applyFont="1" applyFill="1" applyBorder="1" applyAlignment="1">
      <alignment horizontal="left" wrapText="1" indent="1"/>
    </xf>
    <xf numFmtId="0" fontId="20" fillId="0" borderId="25" xfId="0" applyFont="1" applyFill="1" applyBorder="1"/>
    <xf numFmtId="0" fontId="24" fillId="0" borderId="24" xfId="0" applyFont="1" applyFill="1" applyBorder="1" applyAlignment="1">
      <alignment horizontal="left" wrapText="1" indent="2"/>
    </xf>
    <xf numFmtId="0" fontId="20" fillId="0" borderId="24" xfId="0" applyFont="1" applyFill="1" applyBorder="1" applyAlignment="1">
      <alignment horizontal="left" wrapText="1" indent="2"/>
    </xf>
    <xf numFmtId="4" fontId="20" fillId="0" borderId="24" xfId="0" applyNumberFormat="1" applyFont="1" applyFill="1" applyBorder="1" applyAlignment="1">
      <alignment horizontal="right"/>
    </xf>
    <xf numFmtId="0" fontId="20" fillId="0" borderId="24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right"/>
    </xf>
    <xf numFmtId="0" fontId="24" fillId="0" borderId="24" xfId="0" applyFont="1" applyFill="1" applyBorder="1" applyAlignment="1">
      <alignment horizontal="left" wrapText="1"/>
    </xf>
    <xf numFmtId="0" fontId="20" fillId="0" borderId="26" xfId="0" applyFont="1" applyFill="1" applyBorder="1" applyAlignment="1">
      <alignment horizontal="left" wrapText="1" indent="1"/>
    </xf>
    <xf numFmtId="0" fontId="20" fillId="0" borderId="29" xfId="0" applyFont="1" applyFill="1" applyBorder="1" applyAlignment="1">
      <alignment vertical="center"/>
    </xf>
    <xf numFmtId="0" fontId="24" fillId="0" borderId="25" xfId="0" applyFont="1" applyFill="1" applyBorder="1" applyAlignment="1">
      <alignment wrapText="1"/>
    </xf>
    <xf numFmtId="0" fontId="20" fillId="0" borderId="27" xfId="0" applyFont="1" applyFill="1" applyBorder="1"/>
    <xf numFmtId="0" fontId="20" fillId="0" borderId="28" xfId="0" applyFont="1" applyFill="1" applyBorder="1" applyAlignment="1">
      <alignment wrapText="1"/>
    </xf>
    <xf numFmtId="0" fontId="24" fillId="0" borderId="25" xfId="0" applyFont="1" applyFill="1" applyBorder="1" applyAlignment="1">
      <alignment horizontal="left" wrapText="1" indent="1"/>
    </xf>
    <xf numFmtId="0" fontId="20" fillId="0" borderId="28" xfId="0" applyFont="1" applyFill="1" applyBorder="1" applyAlignment="1">
      <alignment wrapText="1"/>
    </xf>
    <xf numFmtId="0" fontId="20" fillId="0" borderId="29" xfId="0" applyFont="1" applyFill="1" applyBorder="1" applyAlignment="1">
      <alignment wrapText="1"/>
    </xf>
    <xf numFmtId="0" fontId="20" fillId="0" borderId="30" xfId="0" applyFont="1" applyFill="1" applyBorder="1" applyAlignment="1">
      <alignment wrapText="1"/>
    </xf>
    <xf numFmtId="0" fontId="0" fillId="0" borderId="0" xfId="0" applyFont="1" applyFill="1" applyAlignment="1">
      <alignment horizontal="right"/>
    </xf>
    <xf numFmtId="0" fontId="0" fillId="0" borderId="0" xfId="0" applyFont="1" applyFill="1"/>
    <xf numFmtId="0" fontId="20" fillId="0" borderId="0" xfId="0" applyFont="1" applyFill="1" applyBorder="1" applyAlignment="1">
      <alignment horizontal="right"/>
    </xf>
    <xf numFmtId="1" fontId="20" fillId="0" borderId="0" xfId="0" applyNumberFormat="1" applyFont="1" applyFill="1" applyBorder="1" applyAlignment="1">
      <alignment horizontal="right"/>
    </xf>
    <xf numFmtId="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1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" fontId="20" fillId="0" borderId="0" xfId="0" applyNumberFormat="1" applyFont="1" applyFill="1" applyBorder="1" applyAlignment="1">
      <alignment horizontal="right" wrapText="1"/>
    </xf>
    <xf numFmtId="1" fontId="2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1" fontId="20" fillId="0" borderId="0" xfId="0" applyNumberFormat="1" applyFont="1" applyFill="1" applyBorder="1" applyAlignment="1">
      <alignment horizontal="center" wrapText="1"/>
    </xf>
    <xf numFmtId="1" fontId="22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4" fontId="20" fillId="0" borderId="0" xfId="0" applyNumberFormat="1" applyFont="1" applyAlignment="1"/>
    <xf numFmtId="0" fontId="0" fillId="0" borderId="0" xfId="0" applyFill="1"/>
    <xf numFmtId="0" fontId="23" fillId="0" borderId="0" xfId="0" applyFont="1" applyAlignment="1">
      <alignment horizontal="left" vertical="center"/>
    </xf>
    <xf numFmtId="1" fontId="20" fillId="0" borderId="0" xfId="0" applyNumberFormat="1" applyFont="1" applyAlignment="1"/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5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showFormulas="1" workbookViewId="0">
      <selection activeCell="D5" sqref="D5"/>
    </sheetView>
  </sheetViews>
  <sheetFormatPr defaultColWidth="9.33203125" defaultRowHeight="12.75"/>
  <cols>
    <col min="1" max="1" width="6.1640625" customWidth="1"/>
    <col min="2" max="3" width="6.33203125" customWidth="1"/>
    <col min="4" max="4" width="6.83203125" customWidth="1"/>
    <col min="5" max="5" width="6" customWidth="1"/>
    <col min="6" max="6" width="9.1640625" customWidth="1"/>
    <col min="7" max="7" width="11.6640625" customWidth="1"/>
    <col min="8" max="8" width="5.33203125" customWidth="1"/>
    <col min="9" max="9" width="6.83203125" customWidth="1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2"/>
    </row>
    <row r="3" spans="1:9" ht="35.25" customHeight="1">
      <c r="A3" s="3" t="s">
        <v>1</v>
      </c>
      <c r="B3" s="3"/>
      <c r="C3" s="3"/>
      <c r="D3" s="3"/>
      <c r="E3" s="3"/>
      <c r="F3" s="3"/>
      <c r="G3" s="3"/>
    </row>
    <row r="4" spans="1:9" ht="15.75" customHeight="1">
      <c r="B4" s="4"/>
      <c r="C4" s="5" t="s">
        <v>2</v>
      </c>
      <c r="D4" s="6" t="s">
        <v>3</v>
      </c>
      <c r="E4" s="6"/>
    </row>
    <row r="5" spans="1:9" ht="16.5" customHeight="1" thickBot="1">
      <c r="A5" s="7"/>
    </row>
    <row r="6" spans="1:9" ht="14.25" customHeight="1" thickBot="1">
      <c r="A6" s="9" t="s">
        <v>4</v>
      </c>
      <c r="B6" s="11"/>
      <c r="C6" s="11"/>
      <c r="D6" s="11"/>
      <c r="E6" s="10"/>
      <c r="F6" s="8" t="s">
        <v>5</v>
      </c>
      <c r="G6" s="12" t="s">
        <v>6</v>
      </c>
      <c r="H6" s="13"/>
      <c r="I6" s="13"/>
    </row>
    <row r="7" spans="1:9" ht="2.25" hidden="1" customHeight="1"/>
    <row r="8" spans="1:9" ht="34.5" customHeight="1">
      <c r="A8" s="16" t="s">
        <v>7</v>
      </c>
      <c r="B8" s="18"/>
      <c r="C8" s="18"/>
      <c r="D8" s="18"/>
      <c r="E8" s="17"/>
      <c r="F8" s="19"/>
      <c r="G8" s="20" t="s">
        <v>8</v>
      </c>
      <c r="H8" s="21"/>
      <c r="I8" s="21"/>
    </row>
    <row r="9" spans="1:9" ht="25.5" customHeight="1">
      <c r="A9" s="22" t="s">
        <v>9</v>
      </c>
      <c r="B9" s="23"/>
      <c r="C9" s="23"/>
      <c r="D9" s="23"/>
      <c r="E9" s="24"/>
      <c r="F9" s="25" t="s">
        <v>10</v>
      </c>
      <c r="G9" s="20"/>
      <c r="H9" s="21"/>
      <c r="I9" s="21"/>
    </row>
    <row r="10" spans="1:9" ht="12" customHeight="1" thickBot="1">
      <c r="A10" s="26" t="s">
        <v>11</v>
      </c>
      <c r="B10" s="28"/>
      <c r="C10" s="28"/>
      <c r="D10" s="28"/>
      <c r="E10" s="27"/>
      <c r="F10" s="29" t="s">
        <v>12</v>
      </c>
      <c r="G10" s="20"/>
      <c r="H10" s="21"/>
      <c r="I10" s="21"/>
    </row>
    <row r="11" spans="1:9" ht="29.25" customHeight="1">
      <c r="A11" s="16" t="s">
        <v>13</v>
      </c>
      <c r="B11" s="18"/>
      <c r="C11" s="18"/>
      <c r="D11" s="18"/>
      <c r="E11" s="17"/>
      <c r="F11" s="30"/>
      <c r="G11" s="20"/>
      <c r="H11" s="21"/>
      <c r="I11" s="21"/>
    </row>
    <row r="12" spans="1:9" ht="13.5" customHeight="1">
      <c r="A12" s="14" t="s">
        <v>14</v>
      </c>
      <c r="B12" s="15"/>
      <c r="C12" s="15"/>
      <c r="D12" s="15"/>
      <c r="E12" s="31"/>
      <c r="F12" s="25" t="s">
        <v>12</v>
      </c>
      <c r="G12" s="32"/>
    </row>
    <row r="13" spans="1:9" ht="51.75" customHeight="1" thickBot="1">
      <c r="A13" s="33" t="s">
        <v>15</v>
      </c>
      <c r="B13" s="35"/>
      <c r="C13" s="35"/>
      <c r="D13" s="35"/>
      <c r="E13" s="34"/>
      <c r="F13" s="25" t="s">
        <v>12</v>
      </c>
      <c r="G13" s="32"/>
      <c r="H13" s="36" t="s">
        <v>16</v>
      </c>
      <c r="I13" s="36" t="s">
        <v>17</v>
      </c>
    </row>
    <row r="14" spans="1:9" ht="25.5" customHeight="1">
      <c r="A14" s="16" t="s">
        <v>18</v>
      </c>
      <c r="B14" s="18"/>
      <c r="C14" s="18"/>
      <c r="D14" s="18"/>
      <c r="E14" s="17"/>
      <c r="F14" s="30"/>
      <c r="G14" s="32"/>
    </row>
    <row r="15" spans="1:9" ht="12.75" customHeight="1" thickBot="1">
      <c r="A15" s="33" t="s">
        <v>19</v>
      </c>
      <c r="B15" s="35"/>
      <c r="C15" s="35"/>
      <c r="D15" s="35"/>
      <c r="E15" s="34"/>
      <c r="F15" s="29" t="s">
        <v>20</v>
      </c>
      <c r="G15" s="32"/>
    </row>
    <row r="16" spans="1:9" ht="13.5" customHeight="1" thickBot="1">
      <c r="A16" s="2"/>
    </row>
    <row r="17" spans="1:9" s="37" customFormat="1" ht="13.5" customHeight="1" thickBot="1">
      <c r="A17" s="38" t="s">
        <v>21</v>
      </c>
      <c r="B17" s="40"/>
      <c r="C17" s="40"/>
      <c r="D17" s="40"/>
      <c r="E17" s="40"/>
      <c r="F17" s="40"/>
      <c r="G17" s="40"/>
      <c r="H17" s="40"/>
      <c r="I17" s="39"/>
    </row>
    <row r="18" spans="1:9" s="37" customFormat="1" ht="14.25" customHeight="1" thickBot="1">
      <c r="A18" s="41" t="s">
        <v>22</v>
      </c>
      <c r="B18" s="43"/>
      <c r="C18" s="43"/>
      <c r="D18" s="43"/>
      <c r="E18" s="43"/>
      <c r="F18" s="43"/>
      <c r="G18" s="43"/>
      <c r="H18" s="43"/>
      <c r="I18" s="42"/>
    </row>
    <row r="19" spans="1:9" s="37" customFormat="1" ht="13.5" customHeight="1" thickBot="1">
      <c r="A19" s="44"/>
      <c r="B19" s="46"/>
      <c r="C19" s="46"/>
      <c r="D19" s="46"/>
      <c r="E19" s="46"/>
      <c r="F19" s="46"/>
      <c r="G19" s="46"/>
      <c r="H19" s="46"/>
      <c r="I19" s="45"/>
    </row>
    <row r="20" spans="1:9" s="37" customFormat="1" ht="13.5" customHeight="1" thickBot="1">
      <c r="A20" s="38" t="s">
        <v>23</v>
      </c>
      <c r="B20" s="40"/>
      <c r="C20" s="40"/>
      <c r="D20" s="40"/>
      <c r="E20" s="40"/>
      <c r="F20" s="40"/>
      <c r="G20" s="40"/>
      <c r="H20" s="40"/>
      <c r="I20" s="39"/>
    </row>
    <row r="21" spans="1:9" s="37" customFormat="1" ht="13.5" customHeight="1" thickBot="1">
      <c r="A21" s="44"/>
      <c r="B21" s="46"/>
      <c r="C21" s="46"/>
      <c r="D21" s="46"/>
      <c r="E21" s="46"/>
      <c r="F21" s="46"/>
      <c r="G21" s="46"/>
      <c r="H21" s="46"/>
      <c r="I21" s="45"/>
    </row>
    <row r="22" spans="1:9" s="37" customFormat="1" ht="13.5" customHeight="1" thickBot="1">
      <c r="A22" s="44"/>
      <c r="B22" s="46"/>
      <c r="C22" s="46"/>
      <c r="D22" s="46"/>
      <c r="E22" s="46"/>
      <c r="F22" s="46"/>
      <c r="G22" s="46"/>
      <c r="H22" s="46"/>
      <c r="I22" s="45"/>
    </row>
    <row r="23" spans="1:9" s="37" customFormat="1" ht="13.5" customHeight="1" thickBot="1">
      <c r="A23" s="47" t="s">
        <v>24</v>
      </c>
      <c r="B23" s="49" t="s">
        <v>25</v>
      </c>
      <c r="C23" s="51"/>
      <c r="D23" s="51"/>
      <c r="E23" s="51"/>
      <c r="F23" s="51"/>
      <c r="G23" s="51"/>
      <c r="H23" s="51"/>
      <c r="I23" s="50"/>
    </row>
    <row r="24" spans="1:9" s="37" customFormat="1" ht="67.5" customHeight="1" thickBot="1">
      <c r="A24" s="48"/>
      <c r="B24" s="52" t="s">
        <v>26</v>
      </c>
      <c r="C24" s="52" t="s">
        <v>27</v>
      </c>
      <c r="D24" s="52" t="s">
        <v>28</v>
      </c>
      <c r="E24" s="52" t="s">
        <v>29</v>
      </c>
      <c r="F24" s="52" t="s">
        <v>30</v>
      </c>
      <c r="G24" s="52" t="s">
        <v>31</v>
      </c>
      <c r="H24" s="52"/>
      <c r="I24" s="52" t="s">
        <v>32</v>
      </c>
    </row>
    <row r="25" spans="1:9" s="53" customFormat="1" ht="13.5" customHeight="1" thickBot="1">
      <c r="A25" s="54">
        <v>1</v>
      </c>
      <c r="B25" s="55">
        <v>2</v>
      </c>
      <c r="C25" s="55">
        <v>3</v>
      </c>
      <c r="D25" s="56">
        <v>4</v>
      </c>
      <c r="E25" s="55">
        <v>5</v>
      </c>
      <c r="F25" s="55">
        <v>6</v>
      </c>
      <c r="G25" s="55">
        <v>7</v>
      </c>
      <c r="H25" s="55">
        <v>8</v>
      </c>
      <c r="I25" s="57">
        <v>9</v>
      </c>
    </row>
    <row r="26" spans="1:9" s="37" customFormat="1">
      <c r="A26" s="58" t="s">
        <v>33</v>
      </c>
      <c r="B26" s="58"/>
      <c r="C26" s="58"/>
      <c r="D26" s="58"/>
      <c r="E26" s="58"/>
      <c r="F26" s="58"/>
    </row>
    <row r="27" spans="1:9" s="37" customFormat="1"/>
  </sheetData>
  <mergeCells count="23">
    <mergeCell ref="A26:F26"/>
    <mergeCell ref="A19:I19"/>
    <mergeCell ref="A20:I20"/>
    <mergeCell ref="A21:I21"/>
    <mergeCell ref="A22:I22"/>
    <mergeCell ref="A23:A24"/>
    <mergeCell ref="B23:I23"/>
    <mergeCell ref="A12:E12"/>
    <mergeCell ref="A13:E13"/>
    <mergeCell ref="A14:E14"/>
    <mergeCell ref="A15:E15"/>
    <mergeCell ref="A17:I17"/>
    <mergeCell ref="A18:I18"/>
    <mergeCell ref="A1:G1"/>
    <mergeCell ref="A3:G3"/>
    <mergeCell ref="D4:E4"/>
    <mergeCell ref="A6:E6"/>
    <mergeCell ref="G6:I6"/>
    <mergeCell ref="A8:E8"/>
    <mergeCell ref="G8:I11"/>
    <mergeCell ref="A9:E9"/>
    <mergeCell ref="A10:E10"/>
    <mergeCell ref="A11:E11"/>
  </mergeCells>
  <pageMargins left="0.59055118110236227" right="0.39370078740157483" top="0.39370078740157483" bottom="0.39370078740157483" header="0" footer="0"/>
  <pageSetup paperSize="9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627"/>
  <sheetViews>
    <sheetView tabSelected="1" topLeftCell="A571" zoomScale="115" workbookViewId="0">
      <selection activeCell="O3" sqref="O3:O4"/>
    </sheetView>
  </sheetViews>
  <sheetFormatPr defaultColWidth="9.33203125" defaultRowHeight="11.25" customHeight="1"/>
  <cols>
    <col min="1" max="1" width="38.33203125" style="60" customWidth="1"/>
    <col min="2" max="2" width="6.33203125" style="61" customWidth="1"/>
    <col min="3" max="3" width="10.5" style="62" customWidth="1"/>
    <col min="4" max="4" width="12.6640625" style="63" customWidth="1"/>
    <col min="5" max="5" width="13.1640625" style="63" customWidth="1"/>
    <col min="6" max="6" width="13" style="63" customWidth="1"/>
    <col min="7" max="7" width="14" style="63" customWidth="1"/>
    <col min="8" max="8" width="13.6640625" style="63" customWidth="1"/>
    <col min="9" max="9" width="13" style="63" customWidth="1"/>
    <col min="10" max="10" width="12.83203125" style="63" customWidth="1"/>
    <col min="11" max="11" width="13.5" style="63" customWidth="1"/>
    <col min="12" max="12" width="11" style="63" customWidth="1"/>
    <col min="13" max="15" width="11.6640625" style="63" customWidth="1"/>
    <col min="16" max="16" width="5.5" style="64" customWidth="1"/>
    <col min="17" max="17" width="12.33203125" style="64" customWidth="1"/>
    <col min="18" max="18" width="15.5" style="64" customWidth="1"/>
    <col min="19" max="256" width="17.33203125" style="59" customWidth="1"/>
    <col min="257" max="257" width="38.33203125" style="59" customWidth="1"/>
    <col min="258" max="258" width="6.33203125" style="59" customWidth="1"/>
    <col min="259" max="259" width="10.5" style="59" customWidth="1"/>
    <col min="260" max="260" width="12.6640625" style="59" customWidth="1"/>
    <col min="261" max="261" width="13.1640625" style="59" customWidth="1"/>
    <col min="262" max="262" width="13" style="59" customWidth="1"/>
    <col min="263" max="263" width="14" style="59" customWidth="1"/>
    <col min="264" max="264" width="13.6640625" style="59" customWidth="1"/>
    <col min="265" max="265" width="13" style="59" customWidth="1"/>
    <col min="266" max="266" width="12.83203125" style="59" customWidth="1"/>
    <col min="267" max="267" width="13.5" style="59" customWidth="1"/>
    <col min="268" max="268" width="11" style="59" customWidth="1"/>
    <col min="269" max="271" width="11.6640625" style="59" customWidth="1"/>
    <col min="272" max="512" width="17.33203125" style="59" customWidth="1"/>
    <col min="513" max="513" width="38.33203125" style="59" customWidth="1"/>
    <col min="514" max="514" width="6.33203125" style="59" customWidth="1"/>
    <col min="515" max="515" width="10.5" style="59" customWidth="1"/>
    <col min="516" max="516" width="12.6640625" style="59" customWidth="1"/>
    <col min="517" max="517" width="13.1640625" style="59" customWidth="1"/>
    <col min="518" max="518" width="13" style="59" customWidth="1"/>
    <col min="519" max="519" width="14" style="59" customWidth="1"/>
    <col min="520" max="520" width="13.6640625" style="59" customWidth="1"/>
    <col min="521" max="521" width="13" style="59" customWidth="1"/>
    <col min="522" max="522" width="12.83203125" style="59" customWidth="1"/>
    <col min="523" max="523" width="13.5" style="59" customWidth="1"/>
    <col min="524" max="524" width="11" style="59" customWidth="1"/>
    <col min="525" max="527" width="11.6640625" style="59" customWidth="1"/>
    <col min="528" max="768" width="17.33203125" style="59" customWidth="1"/>
    <col min="769" max="769" width="38.33203125" style="59" customWidth="1"/>
    <col min="770" max="770" width="6.33203125" style="59" customWidth="1"/>
    <col min="771" max="771" width="10.5" style="59" customWidth="1"/>
    <col min="772" max="772" width="12.6640625" style="59" customWidth="1"/>
    <col min="773" max="773" width="13.1640625" style="59" customWidth="1"/>
    <col min="774" max="774" width="13" style="59" customWidth="1"/>
    <col min="775" max="775" width="14" style="59" customWidth="1"/>
    <col min="776" max="776" width="13.6640625" style="59" customWidth="1"/>
    <col min="777" max="777" width="13" style="59" customWidth="1"/>
    <col min="778" max="778" width="12.83203125" style="59" customWidth="1"/>
    <col min="779" max="779" width="13.5" style="59" customWidth="1"/>
    <col min="780" max="780" width="11" style="59" customWidth="1"/>
    <col min="781" max="783" width="11.6640625" style="59" customWidth="1"/>
    <col min="784" max="1024" width="9.33203125" style="59"/>
    <col min="1025" max="1025" width="38.33203125" style="59" customWidth="1"/>
    <col min="1026" max="1026" width="6.33203125" style="59" customWidth="1"/>
    <col min="1027" max="1027" width="10.5" style="59" customWidth="1"/>
    <col min="1028" max="1028" width="12.6640625" style="59" customWidth="1"/>
    <col min="1029" max="1029" width="13.1640625" style="59" customWidth="1"/>
    <col min="1030" max="1030" width="13" style="59" customWidth="1"/>
    <col min="1031" max="1031" width="14" style="59" customWidth="1"/>
    <col min="1032" max="1032" width="13.6640625" style="59" customWidth="1"/>
    <col min="1033" max="1033" width="13" style="59" customWidth="1"/>
    <col min="1034" max="1034" width="12.83203125" style="59" customWidth="1"/>
    <col min="1035" max="1035" width="13.5" style="59" customWidth="1"/>
    <col min="1036" max="1036" width="11" style="59" customWidth="1"/>
    <col min="1037" max="1039" width="11.6640625" style="59" customWidth="1"/>
    <col min="1040" max="1280" width="17.33203125" style="59" customWidth="1"/>
    <col min="1281" max="1281" width="38.33203125" style="59" customWidth="1"/>
    <col min="1282" max="1282" width="6.33203125" style="59" customWidth="1"/>
    <col min="1283" max="1283" width="10.5" style="59" customWidth="1"/>
    <col min="1284" max="1284" width="12.6640625" style="59" customWidth="1"/>
    <col min="1285" max="1285" width="13.1640625" style="59" customWidth="1"/>
    <col min="1286" max="1286" width="13" style="59" customWidth="1"/>
    <col min="1287" max="1287" width="14" style="59" customWidth="1"/>
    <col min="1288" max="1288" width="13.6640625" style="59" customWidth="1"/>
    <col min="1289" max="1289" width="13" style="59" customWidth="1"/>
    <col min="1290" max="1290" width="12.83203125" style="59" customWidth="1"/>
    <col min="1291" max="1291" width="13.5" style="59" customWidth="1"/>
    <col min="1292" max="1292" width="11" style="59" customWidth="1"/>
    <col min="1293" max="1295" width="11.6640625" style="59" customWidth="1"/>
    <col min="1296" max="1536" width="17.33203125" style="59" customWidth="1"/>
    <col min="1537" max="1537" width="38.33203125" style="59" customWidth="1"/>
    <col min="1538" max="1538" width="6.33203125" style="59" customWidth="1"/>
    <col min="1539" max="1539" width="10.5" style="59" customWidth="1"/>
    <col min="1540" max="1540" width="12.6640625" style="59" customWidth="1"/>
    <col min="1541" max="1541" width="13.1640625" style="59" customWidth="1"/>
    <col min="1542" max="1542" width="13" style="59" customWidth="1"/>
    <col min="1543" max="1543" width="14" style="59" customWidth="1"/>
    <col min="1544" max="1544" width="13.6640625" style="59" customWidth="1"/>
    <col min="1545" max="1545" width="13" style="59" customWidth="1"/>
    <col min="1546" max="1546" width="12.83203125" style="59" customWidth="1"/>
    <col min="1547" max="1547" width="13.5" style="59" customWidth="1"/>
    <col min="1548" max="1548" width="11" style="59" customWidth="1"/>
    <col min="1549" max="1551" width="11.6640625" style="59" customWidth="1"/>
    <col min="1552" max="1792" width="17.33203125" style="59" customWidth="1"/>
    <col min="1793" max="1793" width="38.33203125" style="59" customWidth="1"/>
    <col min="1794" max="1794" width="6.33203125" style="59" customWidth="1"/>
    <col min="1795" max="1795" width="10.5" style="59" customWidth="1"/>
    <col min="1796" max="1796" width="12.6640625" style="59" customWidth="1"/>
    <col min="1797" max="1797" width="13.1640625" style="59" customWidth="1"/>
    <col min="1798" max="1798" width="13" style="59" customWidth="1"/>
    <col min="1799" max="1799" width="14" style="59" customWidth="1"/>
    <col min="1800" max="1800" width="13.6640625" style="59" customWidth="1"/>
    <col min="1801" max="1801" width="13" style="59" customWidth="1"/>
    <col min="1802" max="1802" width="12.83203125" style="59" customWidth="1"/>
    <col min="1803" max="1803" width="13.5" style="59" customWidth="1"/>
    <col min="1804" max="1804" width="11" style="59" customWidth="1"/>
    <col min="1805" max="1807" width="11.6640625" style="59" customWidth="1"/>
    <col min="1808" max="2048" width="9.33203125" style="59"/>
    <col min="2049" max="2049" width="38.33203125" style="59" customWidth="1"/>
    <col min="2050" max="2050" width="6.33203125" style="59" customWidth="1"/>
    <col min="2051" max="2051" width="10.5" style="59" customWidth="1"/>
    <col min="2052" max="2052" width="12.6640625" style="59" customWidth="1"/>
    <col min="2053" max="2053" width="13.1640625" style="59" customWidth="1"/>
    <col min="2054" max="2054" width="13" style="59" customWidth="1"/>
    <col min="2055" max="2055" width="14" style="59" customWidth="1"/>
    <col min="2056" max="2056" width="13.6640625" style="59" customWidth="1"/>
    <col min="2057" max="2057" width="13" style="59" customWidth="1"/>
    <col min="2058" max="2058" width="12.83203125" style="59" customWidth="1"/>
    <col min="2059" max="2059" width="13.5" style="59" customWidth="1"/>
    <col min="2060" max="2060" width="11" style="59" customWidth="1"/>
    <col min="2061" max="2063" width="11.6640625" style="59" customWidth="1"/>
    <col min="2064" max="2304" width="17.33203125" style="59" customWidth="1"/>
    <col min="2305" max="2305" width="38.33203125" style="59" customWidth="1"/>
    <col min="2306" max="2306" width="6.33203125" style="59" customWidth="1"/>
    <col min="2307" max="2307" width="10.5" style="59" customWidth="1"/>
    <col min="2308" max="2308" width="12.6640625" style="59" customWidth="1"/>
    <col min="2309" max="2309" width="13.1640625" style="59" customWidth="1"/>
    <col min="2310" max="2310" width="13" style="59" customWidth="1"/>
    <col min="2311" max="2311" width="14" style="59" customWidth="1"/>
    <col min="2312" max="2312" width="13.6640625" style="59" customWidth="1"/>
    <col min="2313" max="2313" width="13" style="59" customWidth="1"/>
    <col min="2314" max="2314" width="12.83203125" style="59" customWidth="1"/>
    <col min="2315" max="2315" width="13.5" style="59" customWidth="1"/>
    <col min="2316" max="2316" width="11" style="59" customWidth="1"/>
    <col min="2317" max="2319" width="11.6640625" style="59" customWidth="1"/>
    <col min="2320" max="2560" width="17.33203125" style="59" customWidth="1"/>
    <col min="2561" max="2561" width="38.33203125" style="59" customWidth="1"/>
    <col min="2562" max="2562" width="6.33203125" style="59" customWidth="1"/>
    <col min="2563" max="2563" width="10.5" style="59" customWidth="1"/>
    <col min="2564" max="2564" width="12.6640625" style="59" customWidth="1"/>
    <col min="2565" max="2565" width="13.1640625" style="59" customWidth="1"/>
    <col min="2566" max="2566" width="13" style="59" customWidth="1"/>
    <col min="2567" max="2567" width="14" style="59" customWidth="1"/>
    <col min="2568" max="2568" width="13.6640625" style="59" customWidth="1"/>
    <col min="2569" max="2569" width="13" style="59" customWidth="1"/>
    <col min="2570" max="2570" width="12.83203125" style="59" customWidth="1"/>
    <col min="2571" max="2571" width="13.5" style="59" customWidth="1"/>
    <col min="2572" max="2572" width="11" style="59" customWidth="1"/>
    <col min="2573" max="2575" width="11.6640625" style="59" customWidth="1"/>
    <col min="2576" max="2816" width="17.33203125" style="59" customWidth="1"/>
    <col min="2817" max="2817" width="38.33203125" style="59" customWidth="1"/>
    <col min="2818" max="2818" width="6.33203125" style="59" customWidth="1"/>
    <col min="2819" max="2819" width="10.5" style="59" customWidth="1"/>
    <col min="2820" max="2820" width="12.6640625" style="59" customWidth="1"/>
    <col min="2821" max="2821" width="13.1640625" style="59" customWidth="1"/>
    <col min="2822" max="2822" width="13" style="59" customWidth="1"/>
    <col min="2823" max="2823" width="14" style="59" customWidth="1"/>
    <col min="2824" max="2824" width="13.6640625" style="59" customWidth="1"/>
    <col min="2825" max="2825" width="13" style="59" customWidth="1"/>
    <col min="2826" max="2826" width="12.83203125" style="59" customWidth="1"/>
    <col min="2827" max="2827" width="13.5" style="59" customWidth="1"/>
    <col min="2828" max="2828" width="11" style="59" customWidth="1"/>
    <col min="2829" max="2831" width="11.6640625" style="59" customWidth="1"/>
    <col min="2832" max="3072" width="9.33203125" style="59"/>
    <col min="3073" max="3073" width="38.33203125" style="59" customWidth="1"/>
    <col min="3074" max="3074" width="6.33203125" style="59" customWidth="1"/>
    <col min="3075" max="3075" width="10.5" style="59" customWidth="1"/>
    <col min="3076" max="3076" width="12.6640625" style="59" customWidth="1"/>
    <col min="3077" max="3077" width="13.1640625" style="59" customWidth="1"/>
    <col min="3078" max="3078" width="13" style="59" customWidth="1"/>
    <col min="3079" max="3079" width="14" style="59" customWidth="1"/>
    <col min="3080" max="3080" width="13.6640625" style="59" customWidth="1"/>
    <col min="3081" max="3081" width="13" style="59" customWidth="1"/>
    <col min="3082" max="3082" width="12.83203125" style="59" customWidth="1"/>
    <col min="3083" max="3083" width="13.5" style="59" customWidth="1"/>
    <col min="3084" max="3084" width="11" style="59" customWidth="1"/>
    <col min="3085" max="3087" width="11.6640625" style="59" customWidth="1"/>
    <col min="3088" max="3328" width="17.33203125" style="59" customWidth="1"/>
    <col min="3329" max="3329" width="38.33203125" style="59" customWidth="1"/>
    <col min="3330" max="3330" width="6.33203125" style="59" customWidth="1"/>
    <col min="3331" max="3331" width="10.5" style="59" customWidth="1"/>
    <col min="3332" max="3332" width="12.6640625" style="59" customWidth="1"/>
    <col min="3333" max="3333" width="13.1640625" style="59" customWidth="1"/>
    <col min="3334" max="3334" width="13" style="59" customWidth="1"/>
    <col min="3335" max="3335" width="14" style="59" customWidth="1"/>
    <col min="3336" max="3336" width="13.6640625" style="59" customWidth="1"/>
    <col min="3337" max="3337" width="13" style="59" customWidth="1"/>
    <col min="3338" max="3338" width="12.83203125" style="59" customWidth="1"/>
    <col min="3339" max="3339" width="13.5" style="59" customWidth="1"/>
    <col min="3340" max="3340" width="11" style="59" customWidth="1"/>
    <col min="3341" max="3343" width="11.6640625" style="59" customWidth="1"/>
    <col min="3344" max="3584" width="17.33203125" style="59" customWidth="1"/>
    <col min="3585" max="3585" width="38.33203125" style="59" customWidth="1"/>
    <col min="3586" max="3586" width="6.33203125" style="59" customWidth="1"/>
    <col min="3587" max="3587" width="10.5" style="59" customWidth="1"/>
    <col min="3588" max="3588" width="12.6640625" style="59" customWidth="1"/>
    <col min="3589" max="3589" width="13.1640625" style="59" customWidth="1"/>
    <col min="3590" max="3590" width="13" style="59" customWidth="1"/>
    <col min="3591" max="3591" width="14" style="59" customWidth="1"/>
    <col min="3592" max="3592" width="13.6640625" style="59" customWidth="1"/>
    <col min="3593" max="3593" width="13" style="59" customWidth="1"/>
    <col min="3594" max="3594" width="12.83203125" style="59" customWidth="1"/>
    <col min="3595" max="3595" width="13.5" style="59" customWidth="1"/>
    <col min="3596" max="3596" width="11" style="59" customWidth="1"/>
    <col min="3597" max="3599" width="11.6640625" style="59" customWidth="1"/>
    <col min="3600" max="3840" width="17.33203125" style="59" customWidth="1"/>
    <col min="3841" max="3841" width="38.33203125" style="59" customWidth="1"/>
    <col min="3842" max="3842" width="6.33203125" style="59" customWidth="1"/>
    <col min="3843" max="3843" width="10.5" style="59" customWidth="1"/>
    <col min="3844" max="3844" width="12.6640625" style="59" customWidth="1"/>
    <col min="3845" max="3845" width="13.1640625" style="59" customWidth="1"/>
    <col min="3846" max="3846" width="13" style="59" customWidth="1"/>
    <col min="3847" max="3847" width="14" style="59" customWidth="1"/>
    <col min="3848" max="3848" width="13.6640625" style="59" customWidth="1"/>
    <col min="3849" max="3849" width="13" style="59" customWidth="1"/>
    <col min="3850" max="3850" width="12.83203125" style="59" customWidth="1"/>
    <col min="3851" max="3851" width="13.5" style="59" customWidth="1"/>
    <col min="3852" max="3852" width="11" style="59" customWidth="1"/>
    <col min="3853" max="3855" width="11.6640625" style="59" customWidth="1"/>
    <col min="3856" max="4096" width="9.33203125" style="59"/>
    <col min="4097" max="4097" width="38.33203125" style="59" customWidth="1"/>
    <col min="4098" max="4098" width="6.33203125" style="59" customWidth="1"/>
    <col min="4099" max="4099" width="10.5" style="59" customWidth="1"/>
    <col min="4100" max="4100" width="12.6640625" style="59" customWidth="1"/>
    <col min="4101" max="4101" width="13.1640625" style="59" customWidth="1"/>
    <col min="4102" max="4102" width="13" style="59" customWidth="1"/>
    <col min="4103" max="4103" width="14" style="59" customWidth="1"/>
    <col min="4104" max="4104" width="13.6640625" style="59" customWidth="1"/>
    <col min="4105" max="4105" width="13" style="59" customWidth="1"/>
    <col min="4106" max="4106" width="12.83203125" style="59" customWidth="1"/>
    <col min="4107" max="4107" width="13.5" style="59" customWidth="1"/>
    <col min="4108" max="4108" width="11" style="59" customWidth="1"/>
    <col min="4109" max="4111" width="11.6640625" style="59" customWidth="1"/>
    <col min="4112" max="4352" width="17.33203125" style="59" customWidth="1"/>
    <col min="4353" max="4353" width="38.33203125" style="59" customWidth="1"/>
    <col min="4354" max="4354" width="6.33203125" style="59" customWidth="1"/>
    <col min="4355" max="4355" width="10.5" style="59" customWidth="1"/>
    <col min="4356" max="4356" width="12.6640625" style="59" customWidth="1"/>
    <col min="4357" max="4357" width="13.1640625" style="59" customWidth="1"/>
    <col min="4358" max="4358" width="13" style="59" customWidth="1"/>
    <col min="4359" max="4359" width="14" style="59" customWidth="1"/>
    <col min="4360" max="4360" width="13.6640625" style="59" customWidth="1"/>
    <col min="4361" max="4361" width="13" style="59" customWidth="1"/>
    <col min="4362" max="4362" width="12.83203125" style="59" customWidth="1"/>
    <col min="4363" max="4363" width="13.5" style="59" customWidth="1"/>
    <col min="4364" max="4364" width="11" style="59" customWidth="1"/>
    <col min="4365" max="4367" width="11.6640625" style="59" customWidth="1"/>
    <col min="4368" max="4608" width="17.33203125" style="59" customWidth="1"/>
    <col min="4609" max="4609" width="38.33203125" style="59" customWidth="1"/>
    <col min="4610" max="4610" width="6.33203125" style="59" customWidth="1"/>
    <col min="4611" max="4611" width="10.5" style="59" customWidth="1"/>
    <col min="4612" max="4612" width="12.6640625" style="59" customWidth="1"/>
    <col min="4613" max="4613" width="13.1640625" style="59" customWidth="1"/>
    <col min="4614" max="4614" width="13" style="59" customWidth="1"/>
    <col min="4615" max="4615" width="14" style="59" customWidth="1"/>
    <col min="4616" max="4616" width="13.6640625" style="59" customWidth="1"/>
    <col min="4617" max="4617" width="13" style="59" customWidth="1"/>
    <col min="4618" max="4618" width="12.83203125" style="59" customWidth="1"/>
    <col min="4619" max="4619" width="13.5" style="59" customWidth="1"/>
    <col min="4620" max="4620" width="11" style="59" customWidth="1"/>
    <col min="4621" max="4623" width="11.6640625" style="59" customWidth="1"/>
    <col min="4624" max="4864" width="17.33203125" style="59" customWidth="1"/>
    <col min="4865" max="4865" width="38.33203125" style="59" customWidth="1"/>
    <col min="4866" max="4866" width="6.33203125" style="59" customWidth="1"/>
    <col min="4867" max="4867" width="10.5" style="59" customWidth="1"/>
    <col min="4868" max="4868" width="12.6640625" style="59" customWidth="1"/>
    <col min="4869" max="4869" width="13.1640625" style="59" customWidth="1"/>
    <col min="4870" max="4870" width="13" style="59" customWidth="1"/>
    <col min="4871" max="4871" width="14" style="59" customWidth="1"/>
    <col min="4872" max="4872" width="13.6640625" style="59" customWidth="1"/>
    <col min="4873" max="4873" width="13" style="59" customWidth="1"/>
    <col min="4874" max="4874" width="12.83203125" style="59" customWidth="1"/>
    <col min="4875" max="4875" width="13.5" style="59" customWidth="1"/>
    <col min="4876" max="4876" width="11" style="59" customWidth="1"/>
    <col min="4877" max="4879" width="11.6640625" style="59" customWidth="1"/>
    <col min="4880" max="5120" width="9.33203125" style="59"/>
    <col min="5121" max="5121" width="38.33203125" style="59" customWidth="1"/>
    <col min="5122" max="5122" width="6.33203125" style="59" customWidth="1"/>
    <col min="5123" max="5123" width="10.5" style="59" customWidth="1"/>
    <col min="5124" max="5124" width="12.6640625" style="59" customWidth="1"/>
    <col min="5125" max="5125" width="13.1640625" style="59" customWidth="1"/>
    <col min="5126" max="5126" width="13" style="59" customWidth="1"/>
    <col min="5127" max="5127" width="14" style="59" customWidth="1"/>
    <col min="5128" max="5128" width="13.6640625" style="59" customWidth="1"/>
    <col min="5129" max="5129" width="13" style="59" customWidth="1"/>
    <col min="5130" max="5130" width="12.83203125" style="59" customWidth="1"/>
    <col min="5131" max="5131" width="13.5" style="59" customWidth="1"/>
    <col min="5132" max="5132" width="11" style="59" customWidth="1"/>
    <col min="5133" max="5135" width="11.6640625" style="59" customWidth="1"/>
    <col min="5136" max="5376" width="17.33203125" style="59" customWidth="1"/>
    <col min="5377" max="5377" width="38.33203125" style="59" customWidth="1"/>
    <col min="5378" max="5378" width="6.33203125" style="59" customWidth="1"/>
    <col min="5379" max="5379" width="10.5" style="59" customWidth="1"/>
    <col min="5380" max="5380" width="12.6640625" style="59" customWidth="1"/>
    <col min="5381" max="5381" width="13.1640625" style="59" customWidth="1"/>
    <col min="5382" max="5382" width="13" style="59" customWidth="1"/>
    <col min="5383" max="5383" width="14" style="59" customWidth="1"/>
    <col min="5384" max="5384" width="13.6640625" style="59" customWidth="1"/>
    <col min="5385" max="5385" width="13" style="59" customWidth="1"/>
    <col min="5386" max="5386" width="12.83203125" style="59" customWidth="1"/>
    <col min="5387" max="5387" width="13.5" style="59" customWidth="1"/>
    <col min="5388" max="5388" width="11" style="59" customWidth="1"/>
    <col min="5389" max="5391" width="11.6640625" style="59" customWidth="1"/>
    <col min="5392" max="5632" width="17.33203125" style="59" customWidth="1"/>
    <col min="5633" max="5633" width="38.33203125" style="59" customWidth="1"/>
    <col min="5634" max="5634" width="6.33203125" style="59" customWidth="1"/>
    <col min="5635" max="5635" width="10.5" style="59" customWidth="1"/>
    <col min="5636" max="5636" width="12.6640625" style="59" customWidth="1"/>
    <col min="5637" max="5637" width="13.1640625" style="59" customWidth="1"/>
    <col min="5638" max="5638" width="13" style="59" customWidth="1"/>
    <col min="5639" max="5639" width="14" style="59" customWidth="1"/>
    <col min="5640" max="5640" width="13.6640625" style="59" customWidth="1"/>
    <col min="5641" max="5641" width="13" style="59" customWidth="1"/>
    <col min="5642" max="5642" width="12.83203125" style="59" customWidth="1"/>
    <col min="5643" max="5643" width="13.5" style="59" customWidth="1"/>
    <col min="5644" max="5644" width="11" style="59" customWidth="1"/>
    <col min="5645" max="5647" width="11.6640625" style="59" customWidth="1"/>
    <col min="5648" max="5888" width="17.33203125" style="59" customWidth="1"/>
    <col min="5889" max="5889" width="38.33203125" style="59" customWidth="1"/>
    <col min="5890" max="5890" width="6.33203125" style="59" customWidth="1"/>
    <col min="5891" max="5891" width="10.5" style="59" customWidth="1"/>
    <col min="5892" max="5892" width="12.6640625" style="59" customWidth="1"/>
    <col min="5893" max="5893" width="13.1640625" style="59" customWidth="1"/>
    <col min="5894" max="5894" width="13" style="59" customWidth="1"/>
    <col min="5895" max="5895" width="14" style="59" customWidth="1"/>
    <col min="5896" max="5896" width="13.6640625" style="59" customWidth="1"/>
    <col min="5897" max="5897" width="13" style="59" customWidth="1"/>
    <col min="5898" max="5898" width="12.83203125" style="59" customWidth="1"/>
    <col min="5899" max="5899" width="13.5" style="59" customWidth="1"/>
    <col min="5900" max="5900" width="11" style="59" customWidth="1"/>
    <col min="5901" max="5903" width="11.6640625" style="59" customWidth="1"/>
    <col min="5904" max="6144" width="9.33203125" style="59"/>
    <col min="6145" max="6145" width="38.33203125" style="59" customWidth="1"/>
    <col min="6146" max="6146" width="6.33203125" style="59" customWidth="1"/>
    <col min="6147" max="6147" width="10.5" style="59" customWidth="1"/>
    <col min="6148" max="6148" width="12.6640625" style="59" customWidth="1"/>
    <col min="6149" max="6149" width="13.1640625" style="59" customWidth="1"/>
    <col min="6150" max="6150" width="13" style="59" customWidth="1"/>
    <col min="6151" max="6151" width="14" style="59" customWidth="1"/>
    <col min="6152" max="6152" width="13.6640625" style="59" customWidth="1"/>
    <col min="6153" max="6153" width="13" style="59" customWidth="1"/>
    <col min="6154" max="6154" width="12.83203125" style="59" customWidth="1"/>
    <col min="6155" max="6155" width="13.5" style="59" customWidth="1"/>
    <col min="6156" max="6156" width="11" style="59" customWidth="1"/>
    <col min="6157" max="6159" width="11.6640625" style="59" customWidth="1"/>
    <col min="6160" max="6400" width="17.33203125" style="59" customWidth="1"/>
    <col min="6401" max="6401" width="38.33203125" style="59" customWidth="1"/>
    <col min="6402" max="6402" width="6.33203125" style="59" customWidth="1"/>
    <col min="6403" max="6403" width="10.5" style="59" customWidth="1"/>
    <col min="6404" max="6404" width="12.6640625" style="59" customWidth="1"/>
    <col min="6405" max="6405" width="13.1640625" style="59" customWidth="1"/>
    <col min="6406" max="6406" width="13" style="59" customWidth="1"/>
    <col min="6407" max="6407" width="14" style="59" customWidth="1"/>
    <col min="6408" max="6408" width="13.6640625" style="59" customWidth="1"/>
    <col min="6409" max="6409" width="13" style="59" customWidth="1"/>
    <col min="6410" max="6410" width="12.83203125" style="59" customWidth="1"/>
    <col min="6411" max="6411" width="13.5" style="59" customWidth="1"/>
    <col min="6412" max="6412" width="11" style="59" customWidth="1"/>
    <col min="6413" max="6415" width="11.6640625" style="59" customWidth="1"/>
    <col min="6416" max="6656" width="17.33203125" style="59" customWidth="1"/>
    <col min="6657" max="6657" width="38.33203125" style="59" customWidth="1"/>
    <col min="6658" max="6658" width="6.33203125" style="59" customWidth="1"/>
    <col min="6659" max="6659" width="10.5" style="59" customWidth="1"/>
    <col min="6660" max="6660" width="12.6640625" style="59" customWidth="1"/>
    <col min="6661" max="6661" width="13.1640625" style="59" customWidth="1"/>
    <col min="6662" max="6662" width="13" style="59" customWidth="1"/>
    <col min="6663" max="6663" width="14" style="59" customWidth="1"/>
    <col min="6664" max="6664" width="13.6640625" style="59" customWidth="1"/>
    <col min="6665" max="6665" width="13" style="59" customWidth="1"/>
    <col min="6666" max="6666" width="12.83203125" style="59" customWidth="1"/>
    <col min="6667" max="6667" width="13.5" style="59" customWidth="1"/>
    <col min="6668" max="6668" width="11" style="59" customWidth="1"/>
    <col min="6669" max="6671" width="11.6640625" style="59" customWidth="1"/>
    <col min="6672" max="6912" width="17.33203125" style="59" customWidth="1"/>
    <col min="6913" max="6913" width="38.33203125" style="59" customWidth="1"/>
    <col min="6914" max="6914" width="6.33203125" style="59" customWidth="1"/>
    <col min="6915" max="6915" width="10.5" style="59" customWidth="1"/>
    <col min="6916" max="6916" width="12.6640625" style="59" customWidth="1"/>
    <col min="6917" max="6917" width="13.1640625" style="59" customWidth="1"/>
    <col min="6918" max="6918" width="13" style="59" customWidth="1"/>
    <col min="6919" max="6919" width="14" style="59" customWidth="1"/>
    <col min="6920" max="6920" width="13.6640625" style="59" customWidth="1"/>
    <col min="6921" max="6921" width="13" style="59" customWidth="1"/>
    <col min="6922" max="6922" width="12.83203125" style="59" customWidth="1"/>
    <col min="6923" max="6923" width="13.5" style="59" customWidth="1"/>
    <col min="6924" max="6924" width="11" style="59" customWidth="1"/>
    <col min="6925" max="6927" width="11.6640625" style="59" customWidth="1"/>
    <col min="6928" max="7168" width="9.33203125" style="59"/>
    <col min="7169" max="7169" width="38.33203125" style="59" customWidth="1"/>
    <col min="7170" max="7170" width="6.33203125" style="59" customWidth="1"/>
    <col min="7171" max="7171" width="10.5" style="59" customWidth="1"/>
    <col min="7172" max="7172" width="12.6640625" style="59" customWidth="1"/>
    <col min="7173" max="7173" width="13.1640625" style="59" customWidth="1"/>
    <col min="7174" max="7174" width="13" style="59" customWidth="1"/>
    <col min="7175" max="7175" width="14" style="59" customWidth="1"/>
    <col min="7176" max="7176" width="13.6640625" style="59" customWidth="1"/>
    <col min="7177" max="7177" width="13" style="59" customWidth="1"/>
    <col min="7178" max="7178" width="12.83203125" style="59" customWidth="1"/>
    <col min="7179" max="7179" width="13.5" style="59" customWidth="1"/>
    <col min="7180" max="7180" width="11" style="59" customWidth="1"/>
    <col min="7181" max="7183" width="11.6640625" style="59" customWidth="1"/>
    <col min="7184" max="7424" width="17.33203125" style="59" customWidth="1"/>
    <col min="7425" max="7425" width="38.33203125" style="59" customWidth="1"/>
    <col min="7426" max="7426" width="6.33203125" style="59" customWidth="1"/>
    <col min="7427" max="7427" width="10.5" style="59" customWidth="1"/>
    <col min="7428" max="7428" width="12.6640625" style="59" customWidth="1"/>
    <col min="7429" max="7429" width="13.1640625" style="59" customWidth="1"/>
    <col min="7430" max="7430" width="13" style="59" customWidth="1"/>
    <col min="7431" max="7431" width="14" style="59" customWidth="1"/>
    <col min="7432" max="7432" width="13.6640625" style="59" customWidth="1"/>
    <col min="7433" max="7433" width="13" style="59" customWidth="1"/>
    <col min="7434" max="7434" width="12.83203125" style="59" customWidth="1"/>
    <col min="7435" max="7435" width="13.5" style="59" customWidth="1"/>
    <col min="7436" max="7436" width="11" style="59" customWidth="1"/>
    <col min="7437" max="7439" width="11.6640625" style="59" customWidth="1"/>
    <col min="7440" max="7680" width="17.33203125" style="59" customWidth="1"/>
    <col min="7681" max="7681" width="38.33203125" style="59" customWidth="1"/>
    <col min="7682" max="7682" width="6.33203125" style="59" customWidth="1"/>
    <col min="7683" max="7683" width="10.5" style="59" customWidth="1"/>
    <col min="7684" max="7684" width="12.6640625" style="59" customWidth="1"/>
    <col min="7685" max="7685" width="13.1640625" style="59" customWidth="1"/>
    <col min="7686" max="7686" width="13" style="59" customWidth="1"/>
    <col min="7687" max="7687" width="14" style="59" customWidth="1"/>
    <col min="7688" max="7688" width="13.6640625" style="59" customWidth="1"/>
    <col min="7689" max="7689" width="13" style="59" customWidth="1"/>
    <col min="7690" max="7690" width="12.83203125" style="59" customWidth="1"/>
    <col min="7691" max="7691" width="13.5" style="59" customWidth="1"/>
    <col min="7692" max="7692" width="11" style="59" customWidth="1"/>
    <col min="7693" max="7695" width="11.6640625" style="59" customWidth="1"/>
    <col min="7696" max="7936" width="17.33203125" style="59" customWidth="1"/>
    <col min="7937" max="7937" width="38.33203125" style="59" customWidth="1"/>
    <col min="7938" max="7938" width="6.33203125" style="59" customWidth="1"/>
    <col min="7939" max="7939" width="10.5" style="59" customWidth="1"/>
    <col min="7940" max="7940" width="12.6640625" style="59" customWidth="1"/>
    <col min="7941" max="7941" width="13.1640625" style="59" customWidth="1"/>
    <col min="7942" max="7942" width="13" style="59" customWidth="1"/>
    <col min="7943" max="7943" width="14" style="59" customWidth="1"/>
    <col min="7944" max="7944" width="13.6640625" style="59" customWidth="1"/>
    <col min="7945" max="7945" width="13" style="59" customWidth="1"/>
    <col min="7946" max="7946" width="12.83203125" style="59" customWidth="1"/>
    <col min="7947" max="7947" width="13.5" style="59" customWidth="1"/>
    <col min="7948" max="7948" width="11" style="59" customWidth="1"/>
    <col min="7949" max="7951" width="11.6640625" style="59" customWidth="1"/>
    <col min="7952" max="8192" width="9.33203125" style="59"/>
    <col min="8193" max="8193" width="38.33203125" style="59" customWidth="1"/>
    <col min="8194" max="8194" width="6.33203125" style="59" customWidth="1"/>
    <col min="8195" max="8195" width="10.5" style="59" customWidth="1"/>
    <col min="8196" max="8196" width="12.6640625" style="59" customWidth="1"/>
    <col min="8197" max="8197" width="13.1640625" style="59" customWidth="1"/>
    <col min="8198" max="8198" width="13" style="59" customWidth="1"/>
    <col min="8199" max="8199" width="14" style="59" customWidth="1"/>
    <col min="8200" max="8200" width="13.6640625" style="59" customWidth="1"/>
    <col min="8201" max="8201" width="13" style="59" customWidth="1"/>
    <col min="8202" max="8202" width="12.83203125" style="59" customWidth="1"/>
    <col min="8203" max="8203" width="13.5" style="59" customWidth="1"/>
    <col min="8204" max="8204" width="11" style="59" customWidth="1"/>
    <col min="8205" max="8207" width="11.6640625" style="59" customWidth="1"/>
    <col min="8208" max="8448" width="17.33203125" style="59" customWidth="1"/>
    <col min="8449" max="8449" width="38.33203125" style="59" customWidth="1"/>
    <col min="8450" max="8450" width="6.33203125" style="59" customWidth="1"/>
    <col min="8451" max="8451" width="10.5" style="59" customWidth="1"/>
    <col min="8452" max="8452" width="12.6640625" style="59" customWidth="1"/>
    <col min="8453" max="8453" width="13.1640625" style="59" customWidth="1"/>
    <col min="8454" max="8454" width="13" style="59" customWidth="1"/>
    <col min="8455" max="8455" width="14" style="59" customWidth="1"/>
    <col min="8456" max="8456" width="13.6640625" style="59" customWidth="1"/>
    <col min="8457" max="8457" width="13" style="59" customWidth="1"/>
    <col min="8458" max="8458" width="12.83203125" style="59" customWidth="1"/>
    <col min="8459" max="8459" width="13.5" style="59" customWidth="1"/>
    <col min="8460" max="8460" width="11" style="59" customWidth="1"/>
    <col min="8461" max="8463" width="11.6640625" style="59" customWidth="1"/>
    <col min="8464" max="8704" width="17.33203125" style="59" customWidth="1"/>
    <col min="8705" max="8705" width="38.33203125" style="59" customWidth="1"/>
    <col min="8706" max="8706" width="6.33203125" style="59" customWidth="1"/>
    <col min="8707" max="8707" width="10.5" style="59" customWidth="1"/>
    <col min="8708" max="8708" width="12.6640625" style="59" customWidth="1"/>
    <col min="8709" max="8709" width="13.1640625" style="59" customWidth="1"/>
    <col min="8710" max="8710" width="13" style="59" customWidth="1"/>
    <col min="8711" max="8711" width="14" style="59" customWidth="1"/>
    <col min="8712" max="8712" width="13.6640625" style="59" customWidth="1"/>
    <col min="8713" max="8713" width="13" style="59" customWidth="1"/>
    <col min="8714" max="8714" width="12.83203125" style="59" customWidth="1"/>
    <col min="8715" max="8715" width="13.5" style="59" customWidth="1"/>
    <col min="8716" max="8716" width="11" style="59" customWidth="1"/>
    <col min="8717" max="8719" width="11.6640625" style="59" customWidth="1"/>
    <col min="8720" max="8960" width="17.33203125" style="59" customWidth="1"/>
    <col min="8961" max="8961" width="38.33203125" style="59" customWidth="1"/>
    <col min="8962" max="8962" width="6.33203125" style="59" customWidth="1"/>
    <col min="8963" max="8963" width="10.5" style="59" customWidth="1"/>
    <col min="8964" max="8964" width="12.6640625" style="59" customWidth="1"/>
    <col min="8965" max="8965" width="13.1640625" style="59" customWidth="1"/>
    <col min="8966" max="8966" width="13" style="59" customWidth="1"/>
    <col min="8967" max="8967" width="14" style="59" customWidth="1"/>
    <col min="8968" max="8968" width="13.6640625" style="59" customWidth="1"/>
    <col min="8969" max="8969" width="13" style="59" customWidth="1"/>
    <col min="8970" max="8970" width="12.83203125" style="59" customWidth="1"/>
    <col min="8971" max="8971" width="13.5" style="59" customWidth="1"/>
    <col min="8972" max="8972" width="11" style="59" customWidth="1"/>
    <col min="8973" max="8975" width="11.6640625" style="59" customWidth="1"/>
    <col min="8976" max="9216" width="9.33203125" style="59"/>
    <col min="9217" max="9217" width="38.33203125" style="59" customWidth="1"/>
    <col min="9218" max="9218" width="6.33203125" style="59" customWidth="1"/>
    <col min="9219" max="9219" width="10.5" style="59" customWidth="1"/>
    <col min="9220" max="9220" width="12.6640625" style="59" customWidth="1"/>
    <col min="9221" max="9221" width="13.1640625" style="59" customWidth="1"/>
    <col min="9222" max="9222" width="13" style="59" customWidth="1"/>
    <col min="9223" max="9223" width="14" style="59" customWidth="1"/>
    <col min="9224" max="9224" width="13.6640625" style="59" customWidth="1"/>
    <col min="9225" max="9225" width="13" style="59" customWidth="1"/>
    <col min="9226" max="9226" width="12.83203125" style="59" customWidth="1"/>
    <col min="9227" max="9227" width="13.5" style="59" customWidth="1"/>
    <col min="9228" max="9228" width="11" style="59" customWidth="1"/>
    <col min="9229" max="9231" width="11.6640625" style="59" customWidth="1"/>
    <col min="9232" max="9472" width="17.33203125" style="59" customWidth="1"/>
    <col min="9473" max="9473" width="38.33203125" style="59" customWidth="1"/>
    <col min="9474" max="9474" width="6.33203125" style="59" customWidth="1"/>
    <col min="9475" max="9475" width="10.5" style="59" customWidth="1"/>
    <col min="9476" max="9476" width="12.6640625" style="59" customWidth="1"/>
    <col min="9477" max="9477" width="13.1640625" style="59" customWidth="1"/>
    <col min="9478" max="9478" width="13" style="59" customWidth="1"/>
    <col min="9479" max="9479" width="14" style="59" customWidth="1"/>
    <col min="9480" max="9480" width="13.6640625" style="59" customWidth="1"/>
    <col min="9481" max="9481" width="13" style="59" customWidth="1"/>
    <col min="9482" max="9482" width="12.83203125" style="59" customWidth="1"/>
    <col min="9483" max="9483" width="13.5" style="59" customWidth="1"/>
    <col min="9484" max="9484" width="11" style="59" customWidth="1"/>
    <col min="9485" max="9487" width="11.6640625" style="59" customWidth="1"/>
    <col min="9488" max="9728" width="17.33203125" style="59" customWidth="1"/>
    <col min="9729" max="9729" width="38.33203125" style="59" customWidth="1"/>
    <col min="9730" max="9730" width="6.33203125" style="59" customWidth="1"/>
    <col min="9731" max="9731" width="10.5" style="59" customWidth="1"/>
    <col min="9732" max="9732" width="12.6640625" style="59" customWidth="1"/>
    <col min="9733" max="9733" width="13.1640625" style="59" customWidth="1"/>
    <col min="9734" max="9734" width="13" style="59" customWidth="1"/>
    <col min="9735" max="9735" width="14" style="59" customWidth="1"/>
    <col min="9736" max="9736" width="13.6640625" style="59" customWidth="1"/>
    <col min="9737" max="9737" width="13" style="59" customWidth="1"/>
    <col min="9738" max="9738" width="12.83203125" style="59" customWidth="1"/>
    <col min="9739" max="9739" width="13.5" style="59" customWidth="1"/>
    <col min="9740" max="9740" width="11" style="59" customWidth="1"/>
    <col min="9741" max="9743" width="11.6640625" style="59" customWidth="1"/>
    <col min="9744" max="9984" width="17.33203125" style="59" customWidth="1"/>
    <col min="9985" max="9985" width="38.33203125" style="59" customWidth="1"/>
    <col min="9986" max="9986" width="6.33203125" style="59" customWidth="1"/>
    <col min="9987" max="9987" width="10.5" style="59" customWidth="1"/>
    <col min="9988" max="9988" width="12.6640625" style="59" customWidth="1"/>
    <col min="9989" max="9989" width="13.1640625" style="59" customWidth="1"/>
    <col min="9990" max="9990" width="13" style="59" customWidth="1"/>
    <col min="9991" max="9991" width="14" style="59" customWidth="1"/>
    <col min="9992" max="9992" width="13.6640625" style="59" customWidth="1"/>
    <col min="9993" max="9993" width="13" style="59" customWidth="1"/>
    <col min="9994" max="9994" width="12.83203125" style="59" customWidth="1"/>
    <col min="9995" max="9995" width="13.5" style="59" customWidth="1"/>
    <col min="9996" max="9996" width="11" style="59" customWidth="1"/>
    <col min="9997" max="9999" width="11.6640625" style="59" customWidth="1"/>
    <col min="10000" max="10240" width="9.33203125" style="59"/>
    <col min="10241" max="10241" width="38.33203125" style="59" customWidth="1"/>
    <col min="10242" max="10242" width="6.33203125" style="59" customWidth="1"/>
    <col min="10243" max="10243" width="10.5" style="59" customWidth="1"/>
    <col min="10244" max="10244" width="12.6640625" style="59" customWidth="1"/>
    <col min="10245" max="10245" width="13.1640625" style="59" customWidth="1"/>
    <col min="10246" max="10246" width="13" style="59" customWidth="1"/>
    <col min="10247" max="10247" width="14" style="59" customWidth="1"/>
    <col min="10248" max="10248" width="13.6640625" style="59" customWidth="1"/>
    <col min="10249" max="10249" width="13" style="59" customWidth="1"/>
    <col min="10250" max="10250" width="12.83203125" style="59" customWidth="1"/>
    <col min="10251" max="10251" width="13.5" style="59" customWidth="1"/>
    <col min="10252" max="10252" width="11" style="59" customWidth="1"/>
    <col min="10253" max="10255" width="11.6640625" style="59" customWidth="1"/>
    <col min="10256" max="10496" width="17.33203125" style="59" customWidth="1"/>
    <col min="10497" max="10497" width="38.33203125" style="59" customWidth="1"/>
    <col min="10498" max="10498" width="6.33203125" style="59" customWidth="1"/>
    <col min="10499" max="10499" width="10.5" style="59" customWidth="1"/>
    <col min="10500" max="10500" width="12.6640625" style="59" customWidth="1"/>
    <col min="10501" max="10501" width="13.1640625" style="59" customWidth="1"/>
    <col min="10502" max="10502" width="13" style="59" customWidth="1"/>
    <col min="10503" max="10503" width="14" style="59" customWidth="1"/>
    <col min="10504" max="10504" width="13.6640625" style="59" customWidth="1"/>
    <col min="10505" max="10505" width="13" style="59" customWidth="1"/>
    <col min="10506" max="10506" width="12.83203125" style="59" customWidth="1"/>
    <col min="10507" max="10507" width="13.5" style="59" customWidth="1"/>
    <col min="10508" max="10508" width="11" style="59" customWidth="1"/>
    <col min="10509" max="10511" width="11.6640625" style="59" customWidth="1"/>
    <col min="10512" max="10752" width="17.33203125" style="59" customWidth="1"/>
    <col min="10753" max="10753" width="38.33203125" style="59" customWidth="1"/>
    <col min="10754" max="10754" width="6.33203125" style="59" customWidth="1"/>
    <col min="10755" max="10755" width="10.5" style="59" customWidth="1"/>
    <col min="10756" max="10756" width="12.6640625" style="59" customWidth="1"/>
    <col min="10757" max="10757" width="13.1640625" style="59" customWidth="1"/>
    <col min="10758" max="10758" width="13" style="59" customWidth="1"/>
    <col min="10759" max="10759" width="14" style="59" customWidth="1"/>
    <col min="10760" max="10760" width="13.6640625" style="59" customWidth="1"/>
    <col min="10761" max="10761" width="13" style="59" customWidth="1"/>
    <col min="10762" max="10762" width="12.83203125" style="59" customWidth="1"/>
    <col min="10763" max="10763" width="13.5" style="59" customWidth="1"/>
    <col min="10764" max="10764" width="11" style="59" customWidth="1"/>
    <col min="10765" max="10767" width="11.6640625" style="59" customWidth="1"/>
    <col min="10768" max="11008" width="17.33203125" style="59" customWidth="1"/>
    <col min="11009" max="11009" width="38.33203125" style="59" customWidth="1"/>
    <col min="11010" max="11010" width="6.33203125" style="59" customWidth="1"/>
    <col min="11011" max="11011" width="10.5" style="59" customWidth="1"/>
    <col min="11012" max="11012" width="12.6640625" style="59" customWidth="1"/>
    <col min="11013" max="11013" width="13.1640625" style="59" customWidth="1"/>
    <col min="11014" max="11014" width="13" style="59" customWidth="1"/>
    <col min="11015" max="11015" width="14" style="59" customWidth="1"/>
    <col min="11016" max="11016" width="13.6640625" style="59" customWidth="1"/>
    <col min="11017" max="11017" width="13" style="59" customWidth="1"/>
    <col min="11018" max="11018" width="12.83203125" style="59" customWidth="1"/>
    <col min="11019" max="11019" width="13.5" style="59" customWidth="1"/>
    <col min="11020" max="11020" width="11" style="59" customWidth="1"/>
    <col min="11021" max="11023" width="11.6640625" style="59" customWidth="1"/>
    <col min="11024" max="11264" width="9.33203125" style="59"/>
    <col min="11265" max="11265" width="38.33203125" style="59" customWidth="1"/>
    <col min="11266" max="11266" width="6.33203125" style="59" customWidth="1"/>
    <col min="11267" max="11267" width="10.5" style="59" customWidth="1"/>
    <col min="11268" max="11268" width="12.6640625" style="59" customWidth="1"/>
    <col min="11269" max="11269" width="13.1640625" style="59" customWidth="1"/>
    <col min="11270" max="11270" width="13" style="59" customWidth="1"/>
    <col min="11271" max="11271" width="14" style="59" customWidth="1"/>
    <col min="11272" max="11272" width="13.6640625" style="59" customWidth="1"/>
    <col min="11273" max="11273" width="13" style="59" customWidth="1"/>
    <col min="11274" max="11274" width="12.83203125" style="59" customWidth="1"/>
    <col min="11275" max="11275" width="13.5" style="59" customWidth="1"/>
    <col min="11276" max="11276" width="11" style="59" customWidth="1"/>
    <col min="11277" max="11279" width="11.6640625" style="59" customWidth="1"/>
    <col min="11280" max="11520" width="17.33203125" style="59" customWidth="1"/>
    <col min="11521" max="11521" width="38.33203125" style="59" customWidth="1"/>
    <col min="11522" max="11522" width="6.33203125" style="59" customWidth="1"/>
    <col min="11523" max="11523" width="10.5" style="59" customWidth="1"/>
    <col min="11524" max="11524" width="12.6640625" style="59" customWidth="1"/>
    <col min="11525" max="11525" width="13.1640625" style="59" customWidth="1"/>
    <col min="11526" max="11526" width="13" style="59" customWidth="1"/>
    <col min="11527" max="11527" width="14" style="59" customWidth="1"/>
    <col min="11528" max="11528" width="13.6640625" style="59" customWidth="1"/>
    <col min="11529" max="11529" width="13" style="59" customWidth="1"/>
    <col min="11530" max="11530" width="12.83203125" style="59" customWidth="1"/>
    <col min="11531" max="11531" width="13.5" style="59" customWidth="1"/>
    <col min="11532" max="11532" width="11" style="59" customWidth="1"/>
    <col min="11533" max="11535" width="11.6640625" style="59" customWidth="1"/>
    <col min="11536" max="11776" width="17.33203125" style="59" customWidth="1"/>
    <col min="11777" max="11777" width="38.33203125" style="59" customWidth="1"/>
    <col min="11778" max="11778" width="6.33203125" style="59" customWidth="1"/>
    <col min="11779" max="11779" width="10.5" style="59" customWidth="1"/>
    <col min="11780" max="11780" width="12.6640625" style="59" customWidth="1"/>
    <col min="11781" max="11781" width="13.1640625" style="59" customWidth="1"/>
    <col min="11782" max="11782" width="13" style="59" customWidth="1"/>
    <col min="11783" max="11783" width="14" style="59" customWidth="1"/>
    <col min="11784" max="11784" width="13.6640625" style="59" customWidth="1"/>
    <col min="11785" max="11785" width="13" style="59" customWidth="1"/>
    <col min="11786" max="11786" width="12.83203125" style="59" customWidth="1"/>
    <col min="11787" max="11787" width="13.5" style="59" customWidth="1"/>
    <col min="11788" max="11788" width="11" style="59" customWidth="1"/>
    <col min="11789" max="11791" width="11.6640625" style="59" customWidth="1"/>
    <col min="11792" max="12032" width="17.33203125" style="59" customWidth="1"/>
    <col min="12033" max="12033" width="38.33203125" style="59" customWidth="1"/>
    <col min="12034" max="12034" width="6.33203125" style="59" customWidth="1"/>
    <col min="12035" max="12035" width="10.5" style="59" customWidth="1"/>
    <col min="12036" max="12036" width="12.6640625" style="59" customWidth="1"/>
    <col min="12037" max="12037" width="13.1640625" style="59" customWidth="1"/>
    <col min="12038" max="12038" width="13" style="59" customWidth="1"/>
    <col min="12039" max="12039" width="14" style="59" customWidth="1"/>
    <col min="12040" max="12040" width="13.6640625" style="59" customWidth="1"/>
    <col min="12041" max="12041" width="13" style="59" customWidth="1"/>
    <col min="12042" max="12042" width="12.83203125" style="59" customWidth="1"/>
    <col min="12043" max="12043" width="13.5" style="59" customWidth="1"/>
    <col min="12044" max="12044" width="11" style="59" customWidth="1"/>
    <col min="12045" max="12047" width="11.6640625" style="59" customWidth="1"/>
    <col min="12048" max="12288" width="9.33203125" style="59"/>
    <col min="12289" max="12289" width="38.33203125" style="59" customWidth="1"/>
    <col min="12290" max="12290" width="6.33203125" style="59" customWidth="1"/>
    <col min="12291" max="12291" width="10.5" style="59" customWidth="1"/>
    <col min="12292" max="12292" width="12.6640625" style="59" customWidth="1"/>
    <col min="12293" max="12293" width="13.1640625" style="59" customWidth="1"/>
    <col min="12294" max="12294" width="13" style="59" customWidth="1"/>
    <col min="12295" max="12295" width="14" style="59" customWidth="1"/>
    <col min="12296" max="12296" width="13.6640625" style="59" customWidth="1"/>
    <col min="12297" max="12297" width="13" style="59" customWidth="1"/>
    <col min="12298" max="12298" width="12.83203125" style="59" customWidth="1"/>
    <col min="12299" max="12299" width="13.5" style="59" customWidth="1"/>
    <col min="12300" max="12300" width="11" style="59" customWidth="1"/>
    <col min="12301" max="12303" width="11.6640625" style="59" customWidth="1"/>
    <col min="12304" max="12544" width="17.33203125" style="59" customWidth="1"/>
    <col min="12545" max="12545" width="38.33203125" style="59" customWidth="1"/>
    <col min="12546" max="12546" width="6.33203125" style="59" customWidth="1"/>
    <col min="12547" max="12547" width="10.5" style="59" customWidth="1"/>
    <col min="12548" max="12548" width="12.6640625" style="59" customWidth="1"/>
    <col min="12549" max="12549" width="13.1640625" style="59" customWidth="1"/>
    <col min="12550" max="12550" width="13" style="59" customWidth="1"/>
    <col min="12551" max="12551" width="14" style="59" customWidth="1"/>
    <col min="12552" max="12552" width="13.6640625" style="59" customWidth="1"/>
    <col min="12553" max="12553" width="13" style="59" customWidth="1"/>
    <col min="12554" max="12554" width="12.83203125" style="59" customWidth="1"/>
    <col min="12555" max="12555" width="13.5" style="59" customWidth="1"/>
    <col min="12556" max="12556" width="11" style="59" customWidth="1"/>
    <col min="12557" max="12559" width="11.6640625" style="59" customWidth="1"/>
    <col min="12560" max="12800" width="17.33203125" style="59" customWidth="1"/>
    <col min="12801" max="12801" width="38.33203125" style="59" customWidth="1"/>
    <col min="12802" max="12802" width="6.33203125" style="59" customWidth="1"/>
    <col min="12803" max="12803" width="10.5" style="59" customWidth="1"/>
    <col min="12804" max="12804" width="12.6640625" style="59" customWidth="1"/>
    <col min="12805" max="12805" width="13.1640625" style="59" customWidth="1"/>
    <col min="12806" max="12806" width="13" style="59" customWidth="1"/>
    <col min="12807" max="12807" width="14" style="59" customWidth="1"/>
    <col min="12808" max="12808" width="13.6640625" style="59" customWidth="1"/>
    <col min="12809" max="12809" width="13" style="59" customWidth="1"/>
    <col min="12810" max="12810" width="12.83203125" style="59" customWidth="1"/>
    <col min="12811" max="12811" width="13.5" style="59" customWidth="1"/>
    <col min="12812" max="12812" width="11" style="59" customWidth="1"/>
    <col min="12813" max="12815" width="11.6640625" style="59" customWidth="1"/>
    <col min="12816" max="13056" width="17.33203125" style="59" customWidth="1"/>
    <col min="13057" max="13057" width="38.33203125" style="59" customWidth="1"/>
    <col min="13058" max="13058" width="6.33203125" style="59" customWidth="1"/>
    <col min="13059" max="13059" width="10.5" style="59" customWidth="1"/>
    <col min="13060" max="13060" width="12.6640625" style="59" customWidth="1"/>
    <col min="13061" max="13061" width="13.1640625" style="59" customWidth="1"/>
    <col min="13062" max="13062" width="13" style="59" customWidth="1"/>
    <col min="13063" max="13063" width="14" style="59" customWidth="1"/>
    <col min="13064" max="13064" width="13.6640625" style="59" customWidth="1"/>
    <col min="13065" max="13065" width="13" style="59" customWidth="1"/>
    <col min="13066" max="13066" width="12.83203125" style="59" customWidth="1"/>
    <col min="13067" max="13067" width="13.5" style="59" customWidth="1"/>
    <col min="13068" max="13068" width="11" style="59" customWidth="1"/>
    <col min="13069" max="13071" width="11.6640625" style="59" customWidth="1"/>
    <col min="13072" max="13312" width="9.33203125" style="59"/>
    <col min="13313" max="13313" width="38.33203125" style="59" customWidth="1"/>
    <col min="13314" max="13314" width="6.33203125" style="59" customWidth="1"/>
    <col min="13315" max="13315" width="10.5" style="59" customWidth="1"/>
    <col min="13316" max="13316" width="12.6640625" style="59" customWidth="1"/>
    <col min="13317" max="13317" width="13.1640625" style="59" customWidth="1"/>
    <col min="13318" max="13318" width="13" style="59" customWidth="1"/>
    <col min="13319" max="13319" width="14" style="59" customWidth="1"/>
    <col min="13320" max="13320" width="13.6640625" style="59" customWidth="1"/>
    <col min="13321" max="13321" width="13" style="59" customWidth="1"/>
    <col min="13322" max="13322" width="12.83203125" style="59" customWidth="1"/>
    <col min="13323" max="13323" width="13.5" style="59" customWidth="1"/>
    <col min="13324" max="13324" width="11" style="59" customWidth="1"/>
    <col min="13325" max="13327" width="11.6640625" style="59" customWidth="1"/>
    <col min="13328" max="13568" width="17.33203125" style="59" customWidth="1"/>
    <col min="13569" max="13569" width="38.33203125" style="59" customWidth="1"/>
    <col min="13570" max="13570" width="6.33203125" style="59" customWidth="1"/>
    <col min="13571" max="13571" width="10.5" style="59" customWidth="1"/>
    <col min="13572" max="13572" width="12.6640625" style="59" customWidth="1"/>
    <col min="13573" max="13573" width="13.1640625" style="59" customWidth="1"/>
    <col min="13574" max="13574" width="13" style="59" customWidth="1"/>
    <col min="13575" max="13575" width="14" style="59" customWidth="1"/>
    <col min="13576" max="13576" width="13.6640625" style="59" customWidth="1"/>
    <col min="13577" max="13577" width="13" style="59" customWidth="1"/>
    <col min="13578" max="13578" width="12.83203125" style="59" customWidth="1"/>
    <col min="13579" max="13579" width="13.5" style="59" customWidth="1"/>
    <col min="13580" max="13580" width="11" style="59" customWidth="1"/>
    <col min="13581" max="13583" width="11.6640625" style="59" customWidth="1"/>
    <col min="13584" max="13824" width="17.33203125" style="59" customWidth="1"/>
    <col min="13825" max="13825" width="38.33203125" style="59" customWidth="1"/>
    <col min="13826" max="13826" width="6.33203125" style="59" customWidth="1"/>
    <col min="13827" max="13827" width="10.5" style="59" customWidth="1"/>
    <col min="13828" max="13828" width="12.6640625" style="59" customWidth="1"/>
    <col min="13829" max="13829" width="13.1640625" style="59" customWidth="1"/>
    <col min="13830" max="13830" width="13" style="59" customWidth="1"/>
    <col min="13831" max="13831" width="14" style="59" customWidth="1"/>
    <col min="13832" max="13832" width="13.6640625" style="59" customWidth="1"/>
    <col min="13833" max="13833" width="13" style="59" customWidth="1"/>
    <col min="13834" max="13834" width="12.83203125" style="59" customWidth="1"/>
    <col min="13835" max="13835" width="13.5" style="59" customWidth="1"/>
    <col min="13836" max="13836" width="11" style="59" customWidth="1"/>
    <col min="13837" max="13839" width="11.6640625" style="59" customWidth="1"/>
    <col min="13840" max="14080" width="17.33203125" style="59" customWidth="1"/>
    <col min="14081" max="14081" width="38.33203125" style="59" customWidth="1"/>
    <col min="14082" max="14082" width="6.33203125" style="59" customWidth="1"/>
    <col min="14083" max="14083" width="10.5" style="59" customWidth="1"/>
    <col min="14084" max="14084" width="12.6640625" style="59" customWidth="1"/>
    <col min="14085" max="14085" width="13.1640625" style="59" customWidth="1"/>
    <col min="14086" max="14086" width="13" style="59" customWidth="1"/>
    <col min="14087" max="14087" width="14" style="59" customWidth="1"/>
    <col min="14088" max="14088" width="13.6640625" style="59" customWidth="1"/>
    <col min="14089" max="14089" width="13" style="59" customWidth="1"/>
    <col min="14090" max="14090" width="12.83203125" style="59" customWidth="1"/>
    <col min="14091" max="14091" width="13.5" style="59" customWidth="1"/>
    <col min="14092" max="14092" width="11" style="59" customWidth="1"/>
    <col min="14093" max="14095" width="11.6640625" style="59" customWidth="1"/>
    <col min="14096" max="14336" width="9.33203125" style="59"/>
    <col min="14337" max="14337" width="38.33203125" style="59" customWidth="1"/>
    <col min="14338" max="14338" width="6.33203125" style="59" customWidth="1"/>
    <col min="14339" max="14339" width="10.5" style="59" customWidth="1"/>
    <col min="14340" max="14340" width="12.6640625" style="59" customWidth="1"/>
    <col min="14341" max="14341" width="13.1640625" style="59" customWidth="1"/>
    <col min="14342" max="14342" width="13" style="59" customWidth="1"/>
    <col min="14343" max="14343" width="14" style="59" customWidth="1"/>
    <col min="14344" max="14344" width="13.6640625" style="59" customWidth="1"/>
    <col min="14345" max="14345" width="13" style="59" customWidth="1"/>
    <col min="14346" max="14346" width="12.83203125" style="59" customWidth="1"/>
    <col min="14347" max="14347" width="13.5" style="59" customWidth="1"/>
    <col min="14348" max="14348" width="11" style="59" customWidth="1"/>
    <col min="14349" max="14351" width="11.6640625" style="59" customWidth="1"/>
    <col min="14352" max="14592" width="17.33203125" style="59" customWidth="1"/>
    <col min="14593" max="14593" width="38.33203125" style="59" customWidth="1"/>
    <col min="14594" max="14594" width="6.33203125" style="59" customWidth="1"/>
    <col min="14595" max="14595" width="10.5" style="59" customWidth="1"/>
    <col min="14596" max="14596" width="12.6640625" style="59" customWidth="1"/>
    <col min="14597" max="14597" width="13.1640625" style="59" customWidth="1"/>
    <col min="14598" max="14598" width="13" style="59" customWidth="1"/>
    <col min="14599" max="14599" width="14" style="59" customWidth="1"/>
    <col min="14600" max="14600" width="13.6640625" style="59" customWidth="1"/>
    <col min="14601" max="14601" width="13" style="59" customWidth="1"/>
    <col min="14602" max="14602" width="12.83203125" style="59" customWidth="1"/>
    <col min="14603" max="14603" width="13.5" style="59" customWidth="1"/>
    <col min="14604" max="14604" width="11" style="59" customWidth="1"/>
    <col min="14605" max="14607" width="11.6640625" style="59" customWidth="1"/>
    <col min="14608" max="14848" width="17.33203125" style="59" customWidth="1"/>
    <col min="14849" max="14849" width="38.33203125" style="59" customWidth="1"/>
    <col min="14850" max="14850" width="6.33203125" style="59" customWidth="1"/>
    <col min="14851" max="14851" width="10.5" style="59" customWidth="1"/>
    <col min="14852" max="14852" width="12.6640625" style="59" customWidth="1"/>
    <col min="14853" max="14853" width="13.1640625" style="59" customWidth="1"/>
    <col min="14854" max="14854" width="13" style="59" customWidth="1"/>
    <col min="14855" max="14855" width="14" style="59" customWidth="1"/>
    <col min="14856" max="14856" width="13.6640625" style="59" customWidth="1"/>
    <col min="14857" max="14857" width="13" style="59" customWidth="1"/>
    <col min="14858" max="14858" width="12.83203125" style="59" customWidth="1"/>
    <col min="14859" max="14859" width="13.5" style="59" customWidth="1"/>
    <col min="14860" max="14860" width="11" style="59" customWidth="1"/>
    <col min="14861" max="14863" width="11.6640625" style="59" customWidth="1"/>
    <col min="14864" max="15104" width="17.33203125" style="59" customWidth="1"/>
    <col min="15105" max="15105" width="38.33203125" style="59" customWidth="1"/>
    <col min="15106" max="15106" width="6.33203125" style="59" customWidth="1"/>
    <col min="15107" max="15107" width="10.5" style="59" customWidth="1"/>
    <col min="15108" max="15108" width="12.6640625" style="59" customWidth="1"/>
    <col min="15109" max="15109" width="13.1640625" style="59" customWidth="1"/>
    <col min="15110" max="15110" width="13" style="59" customWidth="1"/>
    <col min="15111" max="15111" width="14" style="59" customWidth="1"/>
    <col min="15112" max="15112" width="13.6640625" style="59" customWidth="1"/>
    <col min="15113" max="15113" width="13" style="59" customWidth="1"/>
    <col min="15114" max="15114" width="12.83203125" style="59" customWidth="1"/>
    <col min="15115" max="15115" width="13.5" style="59" customWidth="1"/>
    <col min="15116" max="15116" width="11" style="59" customWidth="1"/>
    <col min="15117" max="15119" width="11.6640625" style="59" customWidth="1"/>
    <col min="15120" max="15360" width="9.33203125" style="59"/>
    <col min="15361" max="15361" width="38.33203125" style="59" customWidth="1"/>
    <col min="15362" max="15362" width="6.33203125" style="59" customWidth="1"/>
    <col min="15363" max="15363" width="10.5" style="59" customWidth="1"/>
    <col min="15364" max="15364" width="12.6640625" style="59" customWidth="1"/>
    <col min="15365" max="15365" width="13.1640625" style="59" customWidth="1"/>
    <col min="15366" max="15366" width="13" style="59" customWidth="1"/>
    <col min="15367" max="15367" width="14" style="59" customWidth="1"/>
    <col min="15368" max="15368" width="13.6640625" style="59" customWidth="1"/>
    <col min="15369" max="15369" width="13" style="59" customWidth="1"/>
    <col min="15370" max="15370" width="12.83203125" style="59" customWidth="1"/>
    <col min="15371" max="15371" width="13.5" style="59" customWidth="1"/>
    <col min="15372" max="15372" width="11" style="59" customWidth="1"/>
    <col min="15373" max="15375" width="11.6640625" style="59" customWidth="1"/>
    <col min="15376" max="15616" width="17.33203125" style="59" customWidth="1"/>
    <col min="15617" max="15617" width="38.33203125" style="59" customWidth="1"/>
    <col min="15618" max="15618" width="6.33203125" style="59" customWidth="1"/>
    <col min="15619" max="15619" width="10.5" style="59" customWidth="1"/>
    <col min="15620" max="15620" width="12.6640625" style="59" customWidth="1"/>
    <col min="15621" max="15621" width="13.1640625" style="59" customWidth="1"/>
    <col min="15622" max="15622" width="13" style="59" customWidth="1"/>
    <col min="15623" max="15623" width="14" style="59" customWidth="1"/>
    <col min="15624" max="15624" width="13.6640625" style="59" customWidth="1"/>
    <col min="15625" max="15625" width="13" style="59" customWidth="1"/>
    <col min="15626" max="15626" width="12.83203125" style="59" customWidth="1"/>
    <col min="15627" max="15627" width="13.5" style="59" customWidth="1"/>
    <col min="15628" max="15628" width="11" style="59" customWidth="1"/>
    <col min="15629" max="15631" width="11.6640625" style="59" customWidth="1"/>
    <col min="15632" max="15872" width="17.33203125" style="59" customWidth="1"/>
    <col min="15873" max="15873" width="38.33203125" style="59" customWidth="1"/>
    <col min="15874" max="15874" width="6.33203125" style="59" customWidth="1"/>
    <col min="15875" max="15875" width="10.5" style="59" customWidth="1"/>
    <col min="15876" max="15876" width="12.6640625" style="59" customWidth="1"/>
    <col min="15877" max="15877" width="13.1640625" style="59" customWidth="1"/>
    <col min="15878" max="15878" width="13" style="59" customWidth="1"/>
    <col min="15879" max="15879" width="14" style="59" customWidth="1"/>
    <col min="15880" max="15880" width="13.6640625" style="59" customWidth="1"/>
    <col min="15881" max="15881" width="13" style="59" customWidth="1"/>
    <col min="15882" max="15882" width="12.83203125" style="59" customWidth="1"/>
    <col min="15883" max="15883" width="13.5" style="59" customWidth="1"/>
    <col min="15884" max="15884" width="11" style="59" customWidth="1"/>
    <col min="15885" max="15887" width="11.6640625" style="59" customWidth="1"/>
    <col min="15888" max="16128" width="17.33203125" style="59" customWidth="1"/>
    <col min="16129" max="16129" width="38.33203125" style="59" customWidth="1"/>
    <col min="16130" max="16130" width="6.33203125" style="59" customWidth="1"/>
    <col min="16131" max="16131" width="10.5" style="59" customWidth="1"/>
    <col min="16132" max="16132" width="12.6640625" style="59" customWidth="1"/>
    <col min="16133" max="16133" width="13.1640625" style="59" customWidth="1"/>
    <col min="16134" max="16134" width="13" style="59" customWidth="1"/>
    <col min="16135" max="16135" width="14" style="59" customWidth="1"/>
    <col min="16136" max="16136" width="13.6640625" style="59" customWidth="1"/>
    <col min="16137" max="16137" width="13" style="59" customWidth="1"/>
    <col min="16138" max="16138" width="12.83203125" style="59" customWidth="1"/>
    <col min="16139" max="16139" width="13.5" style="59" customWidth="1"/>
    <col min="16140" max="16140" width="11" style="59" customWidth="1"/>
    <col min="16141" max="16143" width="11.6640625" style="59" customWidth="1"/>
    <col min="16144" max="16384" width="9.33203125" style="59"/>
  </cols>
  <sheetData>
    <row r="2" spans="1:18" s="65" customFormat="1" ht="12.75" customHeight="1">
      <c r="A2" s="66"/>
      <c r="B2" s="66" t="s">
        <v>34</v>
      </c>
      <c r="C2" s="69"/>
      <c r="D2" s="70" t="s">
        <v>35</v>
      </c>
      <c r="E2" s="72"/>
      <c r="F2" s="72"/>
      <c r="G2" s="72"/>
      <c r="H2" s="72"/>
      <c r="I2" s="71"/>
      <c r="J2" s="70" t="s">
        <v>36</v>
      </c>
      <c r="K2" s="72"/>
      <c r="L2" s="72"/>
      <c r="M2" s="72"/>
      <c r="N2" s="72"/>
      <c r="O2" s="71"/>
      <c r="P2" s="70" t="s">
        <v>37</v>
      </c>
      <c r="Q2" s="72"/>
      <c r="R2" s="71"/>
    </row>
    <row r="3" spans="1:18" s="65" customFormat="1" ht="32.25" customHeight="1">
      <c r="A3" s="68"/>
      <c r="B3" s="68"/>
      <c r="C3" s="73" t="s">
        <v>38</v>
      </c>
      <c r="D3" s="76" t="s">
        <v>39</v>
      </c>
      <c r="E3" s="77"/>
      <c r="F3" s="78" t="s">
        <v>40</v>
      </c>
      <c r="G3" s="78" t="s">
        <v>41</v>
      </c>
      <c r="H3" s="78" t="s">
        <v>42</v>
      </c>
      <c r="I3" s="78" t="s">
        <v>43</v>
      </c>
      <c r="J3" s="76" t="s">
        <v>39</v>
      </c>
      <c r="K3" s="77"/>
      <c r="L3" s="78" t="s">
        <v>40</v>
      </c>
      <c r="M3" s="78" t="s">
        <v>41</v>
      </c>
      <c r="N3" s="78" t="s">
        <v>42</v>
      </c>
      <c r="O3" s="78" t="s">
        <v>43</v>
      </c>
      <c r="P3" s="78" t="s">
        <v>44</v>
      </c>
      <c r="Q3" s="78" t="s">
        <v>45</v>
      </c>
      <c r="R3" s="78" t="s">
        <v>46</v>
      </c>
    </row>
    <row r="4" spans="1:18" s="65" customFormat="1" ht="183" customHeight="1">
      <c r="A4" s="67"/>
      <c r="B4" s="67"/>
      <c r="C4" s="74"/>
      <c r="D4" s="75" t="s">
        <v>47</v>
      </c>
      <c r="E4" s="75" t="s">
        <v>48</v>
      </c>
      <c r="F4" s="79"/>
      <c r="G4" s="79"/>
      <c r="H4" s="79"/>
      <c r="I4" s="79"/>
      <c r="J4" s="75" t="s">
        <v>47</v>
      </c>
      <c r="K4" s="75" t="s">
        <v>48</v>
      </c>
      <c r="L4" s="79"/>
      <c r="M4" s="79"/>
      <c r="N4" s="79"/>
      <c r="O4" s="79"/>
      <c r="P4" s="79"/>
      <c r="Q4" s="79"/>
      <c r="R4" s="79"/>
    </row>
    <row r="5" spans="1:18" s="80" customFormat="1" ht="11.25" customHeight="1">
      <c r="A5" s="81" t="s">
        <v>49</v>
      </c>
      <c r="B5" s="82" t="s">
        <v>50</v>
      </c>
      <c r="C5" s="83">
        <v>1</v>
      </c>
      <c r="D5" s="83">
        <v>2</v>
      </c>
      <c r="E5" s="83">
        <v>3</v>
      </c>
      <c r="F5" s="83">
        <v>4</v>
      </c>
      <c r="G5" s="83">
        <v>5</v>
      </c>
      <c r="H5" s="83">
        <v>6</v>
      </c>
      <c r="I5" s="83">
        <v>7</v>
      </c>
      <c r="J5" s="83">
        <v>8</v>
      </c>
      <c r="K5" s="83">
        <v>9</v>
      </c>
      <c r="L5" s="83">
        <v>10</v>
      </c>
      <c r="M5" s="83">
        <v>11</v>
      </c>
      <c r="N5" s="83">
        <v>12</v>
      </c>
      <c r="O5" s="83">
        <v>13</v>
      </c>
      <c r="P5" s="83">
        <v>14</v>
      </c>
      <c r="Q5" s="83">
        <v>15</v>
      </c>
      <c r="R5" s="83">
        <v>16</v>
      </c>
    </row>
    <row r="6" spans="1:18" ht="46.5" customHeight="1">
      <c r="A6" s="84" t="s">
        <v>51</v>
      </c>
      <c r="B6" s="85">
        <v>1</v>
      </c>
      <c r="C6" s="86">
        <v>257398</v>
      </c>
      <c r="D6" s="86">
        <v>1011801887.13</v>
      </c>
      <c r="E6" s="86">
        <v>806464897.07000005</v>
      </c>
      <c r="F6" s="86">
        <v>1083196247.71</v>
      </c>
      <c r="G6" s="86">
        <v>1089551609.6900001</v>
      </c>
      <c r="H6" s="86">
        <v>1090325395.6800001</v>
      </c>
      <c r="I6" s="86">
        <v>1190618389.79</v>
      </c>
      <c r="J6" s="86">
        <v>3930.88</v>
      </c>
      <c r="K6" s="86">
        <v>3133.14</v>
      </c>
      <c r="L6" s="86">
        <v>4208.25</v>
      </c>
      <c r="M6" s="86">
        <v>4232.95</v>
      </c>
      <c r="N6" s="86">
        <v>4235.95</v>
      </c>
      <c r="O6" s="86">
        <v>4625.59</v>
      </c>
      <c r="P6" s="86">
        <v>9770</v>
      </c>
      <c r="Q6" s="86">
        <v>43483818.700000003</v>
      </c>
      <c r="R6" s="86">
        <v>4450.75</v>
      </c>
    </row>
    <row r="7" spans="1:18" ht="11.25" customHeight="1">
      <c r="A7" s="84" t="s">
        <v>52</v>
      </c>
      <c r="B7" s="85">
        <v>2</v>
      </c>
      <c r="C7" s="86">
        <v>160818</v>
      </c>
      <c r="D7" s="86">
        <v>619588196.88</v>
      </c>
      <c r="E7" s="86">
        <v>459613894.80000001</v>
      </c>
      <c r="F7" s="86">
        <v>656922011.55999994</v>
      </c>
      <c r="G7" s="86">
        <v>657582539.33000004</v>
      </c>
      <c r="H7" s="86">
        <v>657749104.63999999</v>
      </c>
      <c r="I7" s="86">
        <v>723111792.37</v>
      </c>
      <c r="J7" s="86">
        <v>3852.73</v>
      </c>
      <c r="K7" s="86">
        <v>2857.98</v>
      </c>
      <c r="L7" s="86">
        <v>4084.88</v>
      </c>
      <c r="M7" s="86">
        <v>4088.99</v>
      </c>
      <c r="N7" s="86">
        <v>4090.02</v>
      </c>
      <c r="O7" s="86">
        <v>4496.46</v>
      </c>
      <c r="P7" s="86">
        <v>4825</v>
      </c>
      <c r="Q7" s="86">
        <v>20857956.350000001</v>
      </c>
      <c r="R7" s="86">
        <v>4322.8900000000003</v>
      </c>
    </row>
    <row r="8" spans="1:18" ht="11.25" customHeight="1">
      <c r="A8" s="84" t="s">
        <v>53</v>
      </c>
      <c r="B8" s="85">
        <v>3</v>
      </c>
      <c r="C8" s="86">
        <v>34072</v>
      </c>
      <c r="D8" s="86">
        <v>94988381.459999993</v>
      </c>
      <c r="E8" s="86">
        <v>73329695.079999998</v>
      </c>
      <c r="F8" s="86">
        <v>118530403.3</v>
      </c>
      <c r="G8" s="86">
        <v>118736028.06999999</v>
      </c>
      <c r="H8" s="86">
        <v>118755818.70999999</v>
      </c>
      <c r="I8" s="86">
        <v>135551174.56999999</v>
      </c>
      <c r="J8" s="86">
        <v>2787.87</v>
      </c>
      <c r="K8" s="86">
        <v>2152.1999999999998</v>
      </c>
      <c r="L8" s="86">
        <v>3478.82</v>
      </c>
      <c r="M8" s="86">
        <v>3484.86</v>
      </c>
      <c r="N8" s="86">
        <v>3485.44</v>
      </c>
      <c r="O8" s="86">
        <v>3978.37</v>
      </c>
      <c r="P8" s="86">
        <v>942</v>
      </c>
      <c r="Q8" s="86">
        <v>3408000.63</v>
      </c>
      <c r="R8" s="86">
        <v>3617.84</v>
      </c>
    </row>
    <row r="9" spans="1:18" ht="44.25" customHeight="1">
      <c r="A9" s="84" t="s">
        <v>54</v>
      </c>
      <c r="B9" s="85">
        <v>4</v>
      </c>
      <c r="C9" s="86">
        <v>153027</v>
      </c>
      <c r="D9" s="86">
        <v>538350173.65999997</v>
      </c>
      <c r="E9" s="86">
        <v>402654281.49000001</v>
      </c>
      <c r="F9" s="86">
        <v>585515565.26999998</v>
      </c>
      <c r="G9" s="86">
        <v>589361452.55999994</v>
      </c>
      <c r="H9" s="86">
        <v>589826941.75999999</v>
      </c>
      <c r="I9" s="86">
        <v>654931249.03999996</v>
      </c>
      <c r="J9" s="86">
        <v>3518.01</v>
      </c>
      <c r="K9" s="86">
        <v>2631.26</v>
      </c>
      <c r="L9" s="86">
        <v>3826.22</v>
      </c>
      <c r="M9" s="86">
        <v>3851.36</v>
      </c>
      <c r="N9" s="86">
        <v>3854.4</v>
      </c>
      <c r="O9" s="86">
        <v>4279.84</v>
      </c>
      <c r="P9" s="86">
        <v>5424</v>
      </c>
      <c r="Q9" s="86">
        <v>22706004.420000002</v>
      </c>
      <c r="R9" s="86">
        <v>4186.21</v>
      </c>
    </row>
    <row r="10" spans="1:18" ht="13.5" customHeight="1">
      <c r="A10" s="87" t="s">
        <v>55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</row>
    <row r="11" spans="1:18" ht="22.5" customHeight="1">
      <c r="A11" s="84" t="s">
        <v>56</v>
      </c>
      <c r="B11" s="85">
        <v>5</v>
      </c>
      <c r="C11" s="86">
        <v>252915</v>
      </c>
      <c r="D11" s="86">
        <v>968155025.28999996</v>
      </c>
      <c r="E11" s="86">
        <v>766509461.00999999</v>
      </c>
      <c r="F11" s="86">
        <v>1036291944.03</v>
      </c>
      <c r="G11" s="86">
        <v>1040533978.42</v>
      </c>
      <c r="H11" s="86">
        <v>1041307764.41</v>
      </c>
      <c r="I11" s="86">
        <v>1137849000.0799999</v>
      </c>
      <c r="J11" s="86">
        <v>3827.99</v>
      </c>
      <c r="K11" s="86">
        <v>3030.7</v>
      </c>
      <c r="L11" s="86">
        <v>4097.3900000000003</v>
      </c>
      <c r="M11" s="86">
        <v>4114.16</v>
      </c>
      <c r="N11" s="86">
        <v>4117.22</v>
      </c>
      <c r="O11" s="86">
        <v>4498.9399999999996</v>
      </c>
      <c r="P11" s="86">
        <v>9741</v>
      </c>
      <c r="Q11" s="86">
        <v>43026603.829999998</v>
      </c>
      <c r="R11" s="86">
        <v>4417.0600000000004</v>
      </c>
    </row>
    <row r="12" spans="1:18" ht="37.5" customHeight="1">
      <c r="A12" s="84" t="s">
        <v>57</v>
      </c>
      <c r="B12" s="85">
        <v>6</v>
      </c>
      <c r="C12" s="86">
        <v>195654</v>
      </c>
      <c r="D12" s="86">
        <v>837330142.74000001</v>
      </c>
      <c r="E12" s="86">
        <v>661836331.67999995</v>
      </c>
      <c r="F12" s="86">
        <v>860687079.01999998</v>
      </c>
      <c r="G12" s="86">
        <v>863118228.01999998</v>
      </c>
      <c r="H12" s="86">
        <v>863753212.57000005</v>
      </c>
      <c r="I12" s="86">
        <v>935436726.29999995</v>
      </c>
      <c r="J12" s="86">
        <v>4279.6499999999996</v>
      </c>
      <c r="K12" s="86">
        <v>3382.69</v>
      </c>
      <c r="L12" s="86">
        <v>4399.03</v>
      </c>
      <c r="M12" s="86">
        <v>4411.45</v>
      </c>
      <c r="N12" s="86">
        <v>4414.7</v>
      </c>
      <c r="O12" s="86">
        <v>4781.08</v>
      </c>
      <c r="P12" s="86">
        <v>6170</v>
      </c>
      <c r="Q12" s="86">
        <v>29837527.23</v>
      </c>
      <c r="R12" s="86">
        <v>4835.8999999999996</v>
      </c>
    </row>
    <row r="13" spans="1:18" ht="21.75" customHeight="1">
      <c r="A13" s="84" t="s">
        <v>58</v>
      </c>
      <c r="B13" s="85">
        <v>7</v>
      </c>
      <c r="C13" s="86">
        <v>3</v>
      </c>
      <c r="D13" s="86">
        <v>3182.43</v>
      </c>
      <c r="E13" s="86">
        <v>2144.94</v>
      </c>
      <c r="F13" s="86">
        <v>5215.75</v>
      </c>
      <c r="G13" s="86">
        <v>5215.75</v>
      </c>
      <c r="H13" s="86">
        <v>5215.75</v>
      </c>
      <c r="I13" s="86">
        <v>5215.75</v>
      </c>
      <c r="J13" s="86">
        <v>1060.81</v>
      </c>
      <c r="K13" s="86">
        <v>714.98</v>
      </c>
      <c r="L13" s="86">
        <v>1738.58</v>
      </c>
      <c r="M13" s="86">
        <v>1738.58</v>
      </c>
      <c r="N13" s="86">
        <v>1738.58</v>
      </c>
      <c r="O13" s="86">
        <v>1738.58</v>
      </c>
      <c r="P13" s="86">
        <v>0</v>
      </c>
      <c r="Q13" s="86">
        <v>0</v>
      </c>
      <c r="R13" s="86">
        <v>0</v>
      </c>
    </row>
    <row r="14" spans="1:18" ht="11.25" customHeight="1">
      <c r="A14" s="84" t="s">
        <v>59</v>
      </c>
      <c r="B14" s="85">
        <v>8</v>
      </c>
      <c r="C14" s="86">
        <v>3160</v>
      </c>
      <c r="D14" s="86">
        <v>5377381.4400000004</v>
      </c>
      <c r="E14" s="86">
        <v>4770103.79</v>
      </c>
      <c r="F14" s="86">
        <v>7990245.54</v>
      </c>
      <c r="G14" s="86">
        <v>7990245.54</v>
      </c>
      <c r="H14" s="86">
        <v>7990245.54</v>
      </c>
      <c r="I14" s="86">
        <v>8200200</v>
      </c>
      <c r="J14" s="86">
        <v>1701.7</v>
      </c>
      <c r="K14" s="86">
        <v>1509.53</v>
      </c>
      <c r="L14" s="86">
        <v>2528.56</v>
      </c>
      <c r="M14" s="86">
        <v>2528.56</v>
      </c>
      <c r="N14" s="86">
        <v>2528.56</v>
      </c>
      <c r="O14" s="86">
        <v>2595</v>
      </c>
      <c r="P14" s="86">
        <v>317</v>
      </c>
      <c r="Q14" s="86">
        <v>822615</v>
      </c>
      <c r="R14" s="86">
        <v>2595</v>
      </c>
    </row>
    <row r="15" spans="1:18" ht="22.5" customHeight="1">
      <c r="A15" s="84" t="s">
        <v>60</v>
      </c>
      <c r="B15" s="85">
        <v>9</v>
      </c>
      <c r="C15" s="86">
        <v>144387</v>
      </c>
      <c r="D15" s="86">
        <v>484955142.41000003</v>
      </c>
      <c r="E15" s="86">
        <v>341279788.39999998</v>
      </c>
      <c r="F15" s="86">
        <v>505693035.5</v>
      </c>
      <c r="G15" s="86">
        <v>505693035.5</v>
      </c>
      <c r="H15" s="86">
        <v>505693035.5</v>
      </c>
      <c r="I15" s="86">
        <v>563364889.51999998</v>
      </c>
      <c r="J15" s="86">
        <v>3358.72</v>
      </c>
      <c r="K15" s="86">
        <v>2363.65</v>
      </c>
      <c r="L15" s="86">
        <v>3502.34</v>
      </c>
      <c r="M15" s="86">
        <v>3502.34</v>
      </c>
      <c r="N15" s="86">
        <v>3502.34</v>
      </c>
      <c r="O15" s="86">
        <v>3901.77</v>
      </c>
      <c r="P15" s="86">
        <v>4078</v>
      </c>
      <c r="Q15" s="86">
        <v>13940346.32</v>
      </c>
      <c r="R15" s="86">
        <v>3418.43</v>
      </c>
    </row>
    <row r="16" spans="1:18" ht="22.5" customHeight="1">
      <c r="A16" s="84" t="s">
        <v>61</v>
      </c>
      <c r="B16" s="85">
        <v>10</v>
      </c>
      <c r="C16" s="86">
        <v>33243</v>
      </c>
      <c r="D16" s="86">
        <v>193118700.33000001</v>
      </c>
      <c r="E16" s="86">
        <v>171352358.33000001</v>
      </c>
      <c r="F16" s="86">
        <v>193122192.19</v>
      </c>
      <c r="G16" s="86">
        <v>194853704.33000001</v>
      </c>
      <c r="H16" s="86">
        <v>194860469.34999999</v>
      </c>
      <c r="I16" s="86">
        <v>205765875.99000001</v>
      </c>
      <c r="J16" s="86">
        <v>5809.3</v>
      </c>
      <c r="K16" s="86">
        <v>5154.54</v>
      </c>
      <c r="L16" s="86">
        <v>5809.41</v>
      </c>
      <c r="M16" s="86">
        <v>5861.5</v>
      </c>
      <c r="N16" s="86">
        <v>5861.7</v>
      </c>
      <c r="O16" s="86">
        <v>6189.75</v>
      </c>
      <c r="P16" s="86">
        <v>952</v>
      </c>
      <c r="Q16" s="86">
        <v>6025717.9199999999</v>
      </c>
      <c r="R16" s="86">
        <v>6329.54</v>
      </c>
    </row>
    <row r="17" spans="1:18" ht="21.75" customHeight="1">
      <c r="A17" s="84" t="s">
        <v>62</v>
      </c>
      <c r="B17" s="85">
        <v>11</v>
      </c>
      <c r="C17" s="86">
        <v>9578</v>
      </c>
      <c r="D17" s="86">
        <v>82314838.140000001</v>
      </c>
      <c r="E17" s="86">
        <v>76417180.939999998</v>
      </c>
      <c r="F17" s="86">
        <v>82314838.140000001</v>
      </c>
      <c r="G17" s="86">
        <v>82425318.25</v>
      </c>
      <c r="H17" s="86">
        <v>82431984.609999999</v>
      </c>
      <c r="I17" s="86">
        <v>85066351.459999993</v>
      </c>
      <c r="J17" s="86">
        <v>8594.16</v>
      </c>
      <c r="K17" s="86">
        <v>7978.41</v>
      </c>
      <c r="L17" s="86">
        <v>8594.16</v>
      </c>
      <c r="M17" s="86">
        <v>8605.69</v>
      </c>
      <c r="N17" s="86">
        <v>8606.39</v>
      </c>
      <c r="O17" s="86">
        <v>8881.43</v>
      </c>
      <c r="P17" s="86">
        <v>489</v>
      </c>
      <c r="Q17" s="86">
        <v>4368371.74</v>
      </c>
      <c r="R17" s="86">
        <v>8933.2800000000007</v>
      </c>
    </row>
    <row r="18" spans="1:18" ht="10.5" customHeight="1">
      <c r="A18" s="84" t="s">
        <v>63</v>
      </c>
      <c r="B18" s="85">
        <v>12</v>
      </c>
      <c r="C18" s="86">
        <v>5283</v>
      </c>
      <c r="D18" s="86">
        <v>71560897.989999995</v>
      </c>
      <c r="E18" s="86">
        <v>68014755.280000001</v>
      </c>
      <c r="F18" s="86">
        <v>71561551.900000006</v>
      </c>
      <c r="G18" s="86">
        <v>72150708.650000006</v>
      </c>
      <c r="H18" s="86">
        <v>72772261.819999993</v>
      </c>
      <c r="I18" s="86">
        <v>73034193.579999998</v>
      </c>
      <c r="J18" s="86">
        <v>13545.5</v>
      </c>
      <c r="K18" s="86">
        <v>12874.27</v>
      </c>
      <c r="L18" s="86">
        <v>13545.63</v>
      </c>
      <c r="M18" s="86">
        <v>13657.15</v>
      </c>
      <c r="N18" s="86">
        <v>13774.8</v>
      </c>
      <c r="O18" s="86">
        <v>13824.38</v>
      </c>
      <c r="P18" s="86">
        <v>334</v>
      </c>
      <c r="Q18" s="86">
        <v>4680476.25</v>
      </c>
      <c r="R18" s="86">
        <v>14013.4</v>
      </c>
    </row>
    <row r="19" spans="1:18" ht="24" customHeight="1">
      <c r="A19" s="84" t="s">
        <v>64</v>
      </c>
      <c r="B19" s="85">
        <v>13</v>
      </c>
      <c r="C19" s="86">
        <v>47918</v>
      </c>
      <c r="D19" s="86">
        <v>141547113.05000001</v>
      </c>
      <c r="E19" s="86">
        <v>107457622.41</v>
      </c>
      <c r="F19" s="86">
        <v>150534811.11000001</v>
      </c>
      <c r="G19" s="86">
        <v>151458520.78999999</v>
      </c>
      <c r="H19" s="86">
        <v>151787132.06</v>
      </c>
      <c r="I19" s="86">
        <v>174020831.15000001</v>
      </c>
      <c r="J19" s="86">
        <v>2953.94</v>
      </c>
      <c r="K19" s="86">
        <v>2242.5300000000002</v>
      </c>
      <c r="L19" s="86">
        <v>3141.51</v>
      </c>
      <c r="M19" s="86">
        <v>3160.79</v>
      </c>
      <c r="N19" s="86">
        <v>3167.64</v>
      </c>
      <c r="O19" s="86">
        <v>3631.64</v>
      </c>
      <c r="P19" s="86">
        <v>1867</v>
      </c>
      <c r="Q19" s="86">
        <v>7487058.3600000003</v>
      </c>
      <c r="R19" s="86">
        <v>4010.21</v>
      </c>
    </row>
    <row r="20" spans="1:18" ht="14.25" customHeight="1">
      <c r="A20" s="84" t="s">
        <v>65</v>
      </c>
      <c r="B20" s="85">
        <v>14</v>
      </c>
      <c r="C20" s="86">
        <v>9941</v>
      </c>
      <c r="D20" s="86">
        <v>41345722.909999996</v>
      </c>
      <c r="E20" s="86">
        <v>25807962.48</v>
      </c>
      <c r="F20" s="86">
        <v>41444651.259999998</v>
      </c>
      <c r="G20" s="86">
        <v>41624764.659999996</v>
      </c>
      <c r="H20" s="86">
        <v>41624764.659999996</v>
      </c>
      <c r="I20" s="86">
        <v>47937872.789999999</v>
      </c>
      <c r="J20" s="86">
        <v>4159.1099999999997</v>
      </c>
      <c r="K20" s="86">
        <v>2596.11</v>
      </c>
      <c r="L20" s="86">
        <v>4169.0600000000004</v>
      </c>
      <c r="M20" s="86">
        <v>4187.18</v>
      </c>
      <c r="N20" s="86">
        <v>4187.18</v>
      </c>
      <c r="O20" s="86">
        <v>4822.24</v>
      </c>
      <c r="P20" s="86">
        <v>0</v>
      </c>
      <c r="Q20" s="86">
        <v>0</v>
      </c>
      <c r="R20" s="86">
        <v>0</v>
      </c>
    </row>
    <row r="21" spans="1:18" ht="22.5" customHeight="1">
      <c r="A21" s="89" t="s">
        <v>66</v>
      </c>
      <c r="B21" s="85">
        <v>15</v>
      </c>
      <c r="C21" s="86">
        <v>12955</v>
      </c>
      <c r="D21" s="86">
        <v>23918622.309999999</v>
      </c>
      <c r="E21" s="86">
        <v>13719953.859999999</v>
      </c>
      <c r="F21" s="86">
        <v>35278887.420000002</v>
      </c>
      <c r="G21" s="86">
        <v>35442035.579999998</v>
      </c>
      <c r="H21" s="86">
        <v>35442035.579999998</v>
      </c>
      <c r="I21" s="86">
        <v>40938996.850000001</v>
      </c>
      <c r="J21" s="86">
        <v>1846.29</v>
      </c>
      <c r="K21" s="86">
        <v>1059.05</v>
      </c>
      <c r="L21" s="86">
        <v>2723.19</v>
      </c>
      <c r="M21" s="86">
        <v>2735.78</v>
      </c>
      <c r="N21" s="86">
        <v>2735.78</v>
      </c>
      <c r="O21" s="86">
        <v>3160.09</v>
      </c>
      <c r="P21" s="86">
        <v>1182</v>
      </c>
      <c r="Q21" s="86">
        <v>3717773.67</v>
      </c>
      <c r="R21" s="86">
        <v>3145.32</v>
      </c>
    </row>
    <row r="22" spans="1:18" ht="78.75" customHeight="1">
      <c r="A22" s="90" t="s">
        <v>67</v>
      </c>
      <c r="B22" s="91">
        <v>1511</v>
      </c>
      <c r="C22" s="86">
        <v>4416</v>
      </c>
      <c r="D22" s="86">
        <v>17728836.129999999</v>
      </c>
      <c r="E22" s="86">
        <v>10798161.560000001</v>
      </c>
      <c r="F22" s="86">
        <v>17804293.440000001</v>
      </c>
      <c r="G22" s="86">
        <v>17806237.510000002</v>
      </c>
      <c r="H22" s="86">
        <v>17806237.510000002</v>
      </c>
      <c r="I22" s="86">
        <v>17935946.68</v>
      </c>
      <c r="J22" s="86">
        <v>4014.68</v>
      </c>
      <c r="K22" s="86">
        <v>2445.2399999999998</v>
      </c>
      <c r="L22" s="86">
        <v>4031.77</v>
      </c>
      <c r="M22" s="86">
        <v>4032.21</v>
      </c>
      <c r="N22" s="86">
        <v>4032.21</v>
      </c>
      <c r="O22" s="86">
        <v>4061.58</v>
      </c>
      <c r="P22" s="86">
        <v>0</v>
      </c>
      <c r="Q22" s="86">
        <v>0</v>
      </c>
      <c r="R22" s="86">
        <v>0</v>
      </c>
    </row>
    <row r="23" spans="1:18" ht="78.75" customHeight="1">
      <c r="A23" s="90" t="s">
        <v>68</v>
      </c>
      <c r="B23" s="91">
        <v>1512</v>
      </c>
      <c r="C23" s="86">
        <v>4416</v>
      </c>
      <c r="D23" s="86">
        <v>17728836.129999999</v>
      </c>
      <c r="E23" s="86">
        <v>10798161.560000001</v>
      </c>
      <c r="F23" s="86">
        <v>17804293.440000001</v>
      </c>
      <c r="G23" s="86">
        <v>17806237.510000002</v>
      </c>
      <c r="H23" s="86">
        <v>17806237.510000002</v>
      </c>
      <c r="I23" s="86">
        <v>17935946.68</v>
      </c>
      <c r="J23" s="86">
        <v>4014.68</v>
      </c>
      <c r="K23" s="86">
        <v>2445.2399999999998</v>
      </c>
      <c r="L23" s="86">
        <v>4031.77</v>
      </c>
      <c r="M23" s="86">
        <v>4032.21</v>
      </c>
      <c r="N23" s="86">
        <v>4032.21</v>
      </c>
      <c r="O23" s="86">
        <v>4061.58</v>
      </c>
      <c r="P23" s="86">
        <v>0</v>
      </c>
      <c r="Q23" s="86">
        <v>0</v>
      </c>
      <c r="R23" s="86">
        <v>0</v>
      </c>
    </row>
    <row r="24" spans="1:18" ht="55.5" customHeight="1">
      <c r="A24" s="92" t="s">
        <v>69</v>
      </c>
      <c r="B24" s="85">
        <v>16</v>
      </c>
      <c r="C24" s="86">
        <v>22902</v>
      </c>
      <c r="D24" s="86">
        <v>100385889.56</v>
      </c>
      <c r="E24" s="86">
        <v>80074690.810000002</v>
      </c>
      <c r="F24" s="86">
        <v>103489640.34</v>
      </c>
      <c r="G24" s="86">
        <v>104952942.27</v>
      </c>
      <c r="H24" s="86">
        <v>105570429.98999999</v>
      </c>
      <c r="I24" s="86">
        <v>113933320.61</v>
      </c>
      <c r="J24" s="86">
        <v>4383.28</v>
      </c>
      <c r="K24" s="86">
        <v>3496.41</v>
      </c>
      <c r="L24" s="86">
        <v>4518.8</v>
      </c>
      <c r="M24" s="86">
        <v>4582.7</v>
      </c>
      <c r="N24" s="86">
        <v>4609.66</v>
      </c>
      <c r="O24" s="86">
        <v>4974.82</v>
      </c>
      <c r="P24" s="86">
        <v>590</v>
      </c>
      <c r="Q24" s="86">
        <v>3500352.63</v>
      </c>
      <c r="R24" s="86">
        <v>5932.8</v>
      </c>
    </row>
    <row r="25" spans="1:18" ht="33.75" customHeight="1">
      <c r="A25" s="93" t="s">
        <v>70</v>
      </c>
      <c r="B25" s="91">
        <v>17</v>
      </c>
      <c r="C25" s="86">
        <v>1698</v>
      </c>
      <c r="D25" s="86">
        <v>11163856.99</v>
      </c>
      <c r="E25" s="86">
        <v>10062313.15</v>
      </c>
      <c r="F25" s="86">
        <v>11181370.26</v>
      </c>
      <c r="G25" s="86">
        <v>11197735.09</v>
      </c>
      <c r="H25" s="86">
        <v>11524124.35</v>
      </c>
      <c r="I25" s="86">
        <v>11921508.65</v>
      </c>
      <c r="J25" s="86">
        <v>6574.71</v>
      </c>
      <c r="K25" s="86">
        <v>5925.98</v>
      </c>
      <c r="L25" s="86">
        <v>6585.02</v>
      </c>
      <c r="M25" s="86">
        <v>6594.66</v>
      </c>
      <c r="N25" s="86">
        <v>6786.88</v>
      </c>
      <c r="O25" s="86">
        <v>7020.91</v>
      </c>
      <c r="P25" s="86">
        <v>11</v>
      </c>
      <c r="Q25" s="86">
        <v>72337.91</v>
      </c>
      <c r="R25" s="86">
        <v>6576.17</v>
      </c>
    </row>
    <row r="26" spans="1:18" ht="22.5" customHeight="1">
      <c r="A26" s="84" t="s">
        <v>71</v>
      </c>
      <c r="B26" s="91">
        <v>18</v>
      </c>
      <c r="C26" s="86">
        <v>51</v>
      </c>
      <c r="D26" s="86">
        <v>208159.48</v>
      </c>
      <c r="E26" s="86">
        <v>196360.09</v>
      </c>
      <c r="F26" s="86">
        <v>210508.09</v>
      </c>
      <c r="G26" s="86">
        <v>210508.09</v>
      </c>
      <c r="H26" s="86">
        <v>210508.09</v>
      </c>
      <c r="I26" s="86">
        <v>221877.55</v>
      </c>
      <c r="J26" s="86">
        <v>4081.56</v>
      </c>
      <c r="K26" s="86">
        <v>3850.2</v>
      </c>
      <c r="L26" s="86">
        <v>4127.6099999999997</v>
      </c>
      <c r="M26" s="86">
        <v>4127.6099999999997</v>
      </c>
      <c r="N26" s="86">
        <v>4127.6099999999997</v>
      </c>
      <c r="O26" s="86">
        <v>4350.54</v>
      </c>
      <c r="P26" s="86">
        <v>3</v>
      </c>
      <c r="Q26" s="86">
        <v>14195.71</v>
      </c>
      <c r="R26" s="86">
        <v>4731.8999999999996</v>
      </c>
    </row>
    <row r="27" spans="1:18" ht="11.25" customHeight="1">
      <c r="A27" s="84" t="s">
        <v>72</v>
      </c>
      <c r="B27" s="91">
        <v>19</v>
      </c>
      <c r="C27" s="86">
        <v>151</v>
      </c>
      <c r="D27" s="86">
        <v>975427.87</v>
      </c>
      <c r="E27" s="86">
        <v>942628.17</v>
      </c>
      <c r="F27" s="86">
        <v>980013.02</v>
      </c>
      <c r="G27" s="86">
        <v>983814.59</v>
      </c>
      <c r="H27" s="86">
        <v>997131.79</v>
      </c>
      <c r="I27" s="86">
        <v>1013689.01</v>
      </c>
      <c r="J27" s="86">
        <v>6459.79</v>
      </c>
      <c r="K27" s="86">
        <v>6242.57</v>
      </c>
      <c r="L27" s="86">
        <v>6490.15</v>
      </c>
      <c r="M27" s="86">
        <v>6515.33</v>
      </c>
      <c r="N27" s="86">
        <v>6603.52</v>
      </c>
      <c r="O27" s="86">
        <v>6713.17</v>
      </c>
      <c r="P27" s="86">
        <v>8</v>
      </c>
      <c r="Q27" s="86">
        <v>58142.2</v>
      </c>
      <c r="R27" s="86">
        <v>7267.78</v>
      </c>
    </row>
    <row r="28" spans="1:18" ht="33.75" customHeight="1">
      <c r="A28" s="94" t="s">
        <v>73</v>
      </c>
      <c r="B28" s="91">
        <v>1910</v>
      </c>
      <c r="C28" s="86">
        <v>162</v>
      </c>
      <c r="D28" s="86">
        <v>1054231.19</v>
      </c>
      <c r="E28" s="86">
        <v>938009.61</v>
      </c>
      <c r="F28" s="86">
        <v>1057309.8</v>
      </c>
      <c r="G28" s="86">
        <v>1057309.8</v>
      </c>
      <c r="H28" s="86">
        <v>1079447.76</v>
      </c>
      <c r="I28" s="86">
        <v>1134315.26</v>
      </c>
      <c r="J28" s="86">
        <v>6507.6</v>
      </c>
      <c r="K28" s="86">
        <v>5790.18</v>
      </c>
      <c r="L28" s="86">
        <v>6526.6</v>
      </c>
      <c r="M28" s="86">
        <v>6526.6</v>
      </c>
      <c r="N28" s="86">
        <v>6663.26</v>
      </c>
      <c r="O28" s="86">
        <v>7001.95</v>
      </c>
      <c r="P28" s="86">
        <v>0</v>
      </c>
      <c r="Q28" s="86">
        <v>0</v>
      </c>
      <c r="R28" s="86">
        <v>0</v>
      </c>
    </row>
    <row r="29" spans="1:18" ht="22.5" customHeight="1">
      <c r="A29" s="84" t="s">
        <v>71</v>
      </c>
      <c r="B29" s="91">
        <v>1920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</row>
    <row r="30" spans="1:18" ht="11.25" customHeight="1">
      <c r="A30" s="94" t="s">
        <v>74</v>
      </c>
      <c r="B30" s="91">
        <v>1930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</row>
    <row r="31" spans="1:18" ht="22.5" customHeight="1">
      <c r="A31" s="95" t="s">
        <v>75</v>
      </c>
      <c r="B31" s="91">
        <v>20</v>
      </c>
      <c r="C31" s="86">
        <v>284</v>
      </c>
      <c r="D31" s="86">
        <v>1440067.29</v>
      </c>
      <c r="E31" s="86">
        <v>1311129.56</v>
      </c>
      <c r="F31" s="86">
        <v>1447490.81</v>
      </c>
      <c r="G31" s="86">
        <v>1449986.67</v>
      </c>
      <c r="H31" s="86">
        <v>1449986.67</v>
      </c>
      <c r="I31" s="86">
        <v>1526515.92</v>
      </c>
      <c r="J31" s="86">
        <v>5070.66</v>
      </c>
      <c r="K31" s="86">
        <v>4616.6499999999996</v>
      </c>
      <c r="L31" s="86">
        <v>5096.8</v>
      </c>
      <c r="M31" s="86">
        <v>5105.59</v>
      </c>
      <c r="N31" s="86">
        <v>5105.59</v>
      </c>
      <c r="O31" s="86">
        <v>5375.06</v>
      </c>
      <c r="P31" s="86">
        <v>4</v>
      </c>
      <c r="Q31" s="86">
        <v>26428.18</v>
      </c>
      <c r="R31" s="86">
        <v>6607.04</v>
      </c>
    </row>
    <row r="32" spans="1:18" ht="32.25" customHeight="1">
      <c r="A32" s="84" t="s">
        <v>76</v>
      </c>
      <c r="B32" s="91">
        <v>21</v>
      </c>
      <c r="C32" s="86">
        <v>189</v>
      </c>
      <c r="D32" s="86">
        <v>1758191.8</v>
      </c>
      <c r="E32" s="86">
        <v>1625208.92</v>
      </c>
      <c r="F32" s="86">
        <v>1765399.41</v>
      </c>
      <c r="G32" s="86">
        <v>1768742.93</v>
      </c>
      <c r="H32" s="86">
        <v>2059841.39</v>
      </c>
      <c r="I32" s="86">
        <v>2108920.27</v>
      </c>
      <c r="J32" s="86">
        <v>9302.6</v>
      </c>
      <c r="K32" s="86">
        <v>8598.99</v>
      </c>
      <c r="L32" s="86">
        <v>9340.74</v>
      </c>
      <c r="M32" s="86">
        <v>9358.43</v>
      </c>
      <c r="N32" s="86">
        <v>10898.63</v>
      </c>
      <c r="O32" s="86">
        <v>11158.31</v>
      </c>
      <c r="P32" s="86">
        <v>2</v>
      </c>
      <c r="Q32" s="86">
        <v>10793.78</v>
      </c>
      <c r="R32" s="86">
        <v>5396.89</v>
      </c>
    </row>
    <row r="33" spans="1:18" ht="22.5" customHeight="1">
      <c r="A33" s="84" t="s">
        <v>71</v>
      </c>
      <c r="B33" s="85">
        <v>22</v>
      </c>
      <c r="C33" s="86">
        <v>0</v>
      </c>
      <c r="D33" s="86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</row>
    <row r="34" spans="1:18" ht="11.25" customHeight="1">
      <c r="A34" s="84" t="s">
        <v>72</v>
      </c>
      <c r="B34" s="85">
        <v>23</v>
      </c>
      <c r="C34" s="86">
        <v>5</v>
      </c>
      <c r="D34" s="86">
        <v>65264.82</v>
      </c>
      <c r="E34" s="86">
        <v>63925.8</v>
      </c>
      <c r="F34" s="86">
        <v>65264.82</v>
      </c>
      <c r="G34" s="86">
        <v>65264.82</v>
      </c>
      <c r="H34" s="86">
        <v>101797.38</v>
      </c>
      <c r="I34" s="86">
        <v>101797.38</v>
      </c>
      <c r="J34" s="86">
        <v>13052.96</v>
      </c>
      <c r="K34" s="86">
        <v>12785.16</v>
      </c>
      <c r="L34" s="86">
        <v>13052.96</v>
      </c>
      <c r="M34" s="86">
        <v>13052.96</v>
      </c>
      <c r="N34" s="86">
        <v>20359.48</v>
      </c>
      <c r="O34" s="86">
        <v>20359.48</v>
      </c>
      <c r="P34" s="86">
        <v>1</v>
      </c>
      <c r="Q34" s="86">
        <v>7755.78</v>
      </c>
      <c r="R34" s="86">
        <v>7755.78</v>
      </c>
    </row>
    <row r="35" spans="1:18" ht="32.25" customHeight="1">
      <c r="A35" s="95" t="s">
        <v>77</v>
      </c>
      <c r="B35" s="85">
        <v>24</v>
      </c>
      <c r="C35" s="86">
        <v>168</v>
      </c>
      <c r="D35" s="86">
        <v>1432923.51</v>
      </c>
      <c r="E35" s="86">
        <v>1316524.04</v>
      </c>
      <c r="F35" s="86">
        <v>1440131.12</v>
      </c>
      <c r="G35" s="86">
        <v>1443474.64</v>
      </c>
      <c r="H35" s="86">
        <v>1625856.43</v>
      </c>
      <c r="I35" s="86">
        <v>1674935.31</v>
      </c>
      <c r="J35" s="86">
        <v>8529.31</v>
      </c>
      <c r="K35" s="86">
        <v>7836.45</v>
      </c>
      <c r="L35" s="86">
        <v>8572.2099999999991</v>
      </c>
      <c r="M35" s="86">
        <v>8592.11</v>
      </c>
      <c r="N35" s="86">
        <v>9677.7199999999993</v>
      </c>
      <c r="O35" s="86">
        <v>9969.85</v>
      </c>
      <c r="P35" s="86">
        <v>2</v>
      </c>
      <c r="Q35" s="86">
        <v>10793.78</v>
      </c>
      <c r="R35" s="86">
        <v>5396.89</v>
      </c>
    </row>
    <row r="36" spans="1:18" ht="24.75" customHeight="1">
      <c r="A36" s="84" t="s">
        <v>78</v>
      </c>
      <c r="B36" s="85">
        <v>25</v>
      </c>
      <c r="C36" s="86">
        <v>6361</v>
      </c>
      <c r="D36" s="86">
        <v>29567310.190000001</v>
      </c>
      <c r="E36" s="86">
        <v>25800300.190000001</v>
      </c>
      <c r="F36" s="86">
        <v>29772248.190000001</v>
      </c>
      <c r="G36" s="86">
        <v>29777776.629999999</v>
      </c>
      <c r="H36" s="86">
        <v>29777776.629999999</v>
      </c>
      <c r="I36" s="86">
        <v>31764817.699999999</v>
      </c>
      <c r="J36" s="86">
        <v>4648.22</v>
      </c>
      <c r="K36" s="86">
        <v>4056.01</v>
      </c>
      <c r="L36" s="86">
        <v>4680.4399999999996</v>
      </c>
      <c r="M36" s="86">
        <v>4681.3</v>
      </c>
      <c r="N36" s="86">
        <v>4681.3</v>
      </c>
      <c r="O36" s="86">
        <v>4993.68</v>
      </c>
      <c r="P36" s="86">
        <v>64</v>
      </c>
      <c r="Q36" s="86">
        <v>302103.28999999998</v>
      </c>
      <c r="R36" s="86">
        <v>4720.3599999999997</v>
      </c>
    </row>
    <row r="37" spans="1:18" ht="21.75" customHeight="1">
      <c r="A37" s="95" t="s">
        <v>79</v>
      </c>
      <c r="B37" s="85">
        <v>26</v>
      </c>
      <c r="C37" s="86">
        <v>1299</v>
      </c>
      <c r="D37" s="86">
        <v>5874194.5599999996</v>
      </c>
      <c r="E37" s="86">
        <v>5211756.2699999996</v>
      </c>
      <c r="F37" s="86">
        <v>5934329.5800000001</v>
      </c>
      <c r="G37" s="86">
        <v>5935182.0700000003</v>
      </c>
      <c r="H37" s="86">
        <v>5935182.0700000003</v>
      </c>
      <c r="I37" s="86">
        <v>6282398.9500000002</v>
      </c>
      <c r="J37" s="86">
        <v>4522.09</v>
      </c>
      <c r="K37" s="86">
        <v>4012.13</v>
      </c>
      <c r="L37" s="86">
        <v>4568.38</v>
      </c>
      <c r="M37" s="86">
        <v>4569.04</v>
      </c>
      <c r="N37" s="86">
        <v>4569.04</v>
      </c>
      <c r="O37" s="86">
        <v>4836.33</v>
      </c>
      <c r="P37" s="86">
        <v>12</v>
      </c>
      <c r="Q37" s="86">
        <v>56787.54</v>
      </c>
      <c r="R37" s="86">
        <v>4732.3</v>
      </c>
    </row>
    <row r="38" spans="1:18" ht="11.25" customHeight="1">
      <c r="A38" s="84" t="s">
        <v>80</v>
      </c>
      <c r="B38" s="85">
        <v>27</v>
      </c>
      <c r="C38" s="86">
        <v>4053</v>
      </c>
      <c r="D38" s="86">
        <v>17407185.649999999</v>
      </c>
      <c r="E38" s="86">
        <v>14122414.68</v>
      </c>
      <c r="F38" s="86">
        <v>17538469.550000001</v>
      </c>
      <c r="G38" s="86">
        <v>17541124.670000002</v>
      </c>
      <c r="H38" s="86">
        <v>17564408.600000001</v>
      </c>
      <c r="I38" s="86">
        <v>18941753.73</v>
      </c>
      <c r="J38" s="86">
        <v>4294.8900000000003</v>
      </c>
      <c r="K38" s="86">
        <v>3484.43</v>
      </c>
      <c r="L38" s="86">
        <v>4327.28</v>
      </c>
      <c r="M38" s="86">
        <v>4327.9399999999996</v>
      </c>
      <c r="N38" s="86">
        <v>4333.68</v>
      </c>
      <c r="O38" s="86">
        <v>4673.51</v>
      </c>
      <c r="P38" s="86">
        <v>48</v>
      </c>
      <c r="Q38" s="86">
        <v>211271.86</v>
      </c>
      <c r="R38" s="86">
        <v>4401.5</v>
      </c>
    </row>
    <row r="39" spans="1:18" ht="24.75" customHeight="1">
      <c r="A39" s="84" t="s">
        <v>81</v>
      </c>
      <c r="B39" s="85">
        <v>28</v>
      </c>
      <c r="C39" s="86">
        <v>162</v>
      </c>
      <c r="D39" s="86">
        <v>2024460.27</v>
      </c>
      <c r="E39" s="86">
        <v>1921204.64</v>
      </c>
      <c r="F39" s="86">
        <v>2024837.16</v>
      </c>
      <c r="G39" s="86">
        <v>2024837.16</v>
      </c>
      <c r="H39" s="86">
        <v>2642324.88</v>
      </c>
      <c r="I39" s="86">
        <v>2645473.88</v>
      </c>
      <c r="J39" s="86">
        <v>12496.67</v>
      </c>
      <c r="K39" s="86">
        <v>11859.29</v>
      </c>
      <c r="L39" s="86">
        <v>12498.99</v>
      </c>
      <c r="M39" s="86">
        <v>12498.99</v>
      </c>
      <c r="N39" s="86">
        <v>16310.65</v>
      </c>
      <c r="O39" s="86">
        <v>16330.09</v>
      </c>
      <c r="P39" s="86">
        <v>0</v>
      </c>
      <c r="Q39" s="86">
        <v>0</v>
      </c>
      <c r="R39" s="86">
        <v>0</v>
      </c>
    </row>
    <row r="40" spans="1:18" ht="11.25" customHeight="1">
      <c r="A40" s="84" t="s">
        <v>82</v>
      </c>
      <c r="B40" s="85">
        <v>29</v>
      </c>
      <c r="C40" s="86">
        <v>2581</v>
      </c>
      <c r="D40" s="86">
        <v>9992986.1500000004</v>
      </c>
      <c r="E40" s="86">
        <v>8562142.7300000004</v>
      </c>
      <c r="F40" s="86">
        <v>10128404.82</v>
      </c>
      <c r="G40" s="86">
        <v>10130509.220000001</v>
      </c>
      <c r="H40" s="86">
        <v>10130509.220000001</v>
      </c>
      <c r="I40" s="86">
        <v>11238293.029999999</v>
      </c>
      <c r="J40" s="86">
        <v>3871.75</v>
      </c>
      <c r="K40" s="86">
        <v>3317.37</v>
      </c>
      <c r="L40" s="86">
        <v>3924.22</v>
      </c>
      <c r="M40" s="86">
        <v>3925.03</v>
      </c>
      <c r="N40" s="86">
        <v>3925.03</v>
      </c>
      <c r="O40" s="86">
        <v>4354.24</v>
      </c>
      <c r="P40" s="86">
        <v>9</v>
      </c>
      <c r="Q40" s="86">
        <v>55060.02</v>
      </c>
      <c r="R40" s="86">
        <v>6117.78</v>
      </c>
    </row>
    <row r="41" spans="1:18" ht="21.75" customHeight="1">
      <c r="A41" s="84" t="s">
        <v>83</v>
      </c>
      <c r="B41" s="85">
        <v>30</v>
      </c>
      <c r="C41" s="86">
        <v>10</v>
      </c>
      <c r="D41" s="86">
        <v>35668.29</v>
      </c>
      <c r="E41" s="86">
        <v>24499.68</v>
      </c>
      <c r="F41" s="86">
        <v>36172.870000000003</v>
      </c>
      <c r="G41" s="86">
        <v>36172.870000000003</v>
      </c>
      <c r="H41" s="86">
        <v>36172.870000000003</v>
      </c>
      <c r="I41" s="86">
        <v>40607.33</v>
      </c>
      <c r="J41" s="86">
        <v>3566.83</v>
      </c>
      <c r="K41" s="86">
        <v>2449.9699999999998</v>
      </c>
      <c r="L41" s="86">
        <v>3617.29</v>
      </c>
      <c r="M41" s="86">
        <v>3617.29</v>
      </c>
      <c r="N41" s="86">
        <v>3617.29</v>
      </c>
      <c r="O41" s="86">
        <v>4060.73</v>
      </c>
      <c r="P41" s="86">
        <v>0</v>
      </c>
      <c r="Q41" s="86">
        <v>0</v>
      </c>
      <c r="R41" s="86">
        <v>0</v>
      </c>
    </row>
    <row r="42" spans="1:18" ht="21.75" customHeight="1">
      <c r="A42" s="84" t="s">
        <v>84</v>
      </c>
      <c r="B42" s="85">
        <v>31</v>
      </c>
      <c r="C42" s="86">
        <v>1788</v>
      </c>
      <c r="D42" s="86">
        <v>7267529.4100000001</v>
      </c>
      <c r="E42" s="86">
        <v>5656970.7599999998</v>
      </c>
      <c r="F42" s="86">
        <v>7281358.1299999999</v>
      </c>
      <c r="G42" s="86">
        <v>7292289.5499999998</v>
      </c>
      <c r="H42" s="86">
        <v>7292289.5499999998</v>
      </c>
      <c r="I42" s="86">
        <v>8117968.5499999998</v>
      </c>
      <c r="J42" s="86">
        <v>4064.61</v>
      </c>
      <c r="K42" s="86">
        <v>3163.85</v>
      </c>
      <c r="L42" s="86">
        <v>4072.35</v>
      </c>
      <c r="M42" s="86">
        <v>4078.46</v>
      </c>
      <c r="N42" s="86">
        <v>4078.46</v>
      </c>
      <c r="O42" s="86">
        <v>4540.25</v>
      </c>
      <c r="P42" s="86">
        <v>3</v>
      </c>
      <c r="Q42" s="86">
        <v>18065.91</v>
      </c>
      <c r="R42" s="86">
        <v>6021.97</v>
      </c>
    </row>
    <row r="43" spans="1:18" ht="23.25" customHeight="1">
      <c r="A43" s="84" t="s">
        <v>85</v>
      </c>
      <c r="B43" s="85">
        <v>32</v>
      </c>
      <c r="C43" s="86">
        <v>207</v>
      </c>
      <c r="D43" s="86">
        <v>866127.12</v>
      </c>
      <c r="E43" s="86">
        <v>667659.93000000005</v>
      </c>
      <c r="F43" s="86">
        <v>866127.12</v>
      </c>
      <c r="G43" s="86">
        <v>866127.12</v>
      </c>
      <c r="H43" s="86">
        <v>866127.12</v>
      </c>
      <c r="I43" s="86">
        <v>977410.19</v>
      </c>
      <c r="J43" s="86">
        <v>4184.1899999999996</v>
      </c>
      <c r="K43" s="86">
        <v>3225.41</v>
      </c>
      <c r="L43" s="86">
        <v>4184.1899999999996</v>
      </c>
      <c r="M43" s="86">
        <v>4184.1899999999996</v>
      </c>
      <c r="N43" s="86">
        <v>4184.1899999999996</v>
      </c>
      <c r="O43" s="86">
        <v>4721.79</v>
      </c>
      <c r="P43" s="86">
        <v>0</v>
      </c>
      <c r="Q43" s="86">
        <v>0</v>
      </c>
      <c r="R43" s="86">
        <v>0</v>
      </c>
    </row>
    <row r="44" spans="1:18" ht="21.75" customHeight="1">
      <c r="A44" s="84" t="s">
        <v>86</v>
      </c>
      <c r="B44" s="85">
        <v>33</v>
      </c>
      <c r="C44" s="86">
        <v>702</v>
      </c>
      <c r="D44" s="86">
        <v>3054047.14</v>
      </c>
      <c r="E44" s="86">
        <v>2725329</v>
      </c>
      <c r="F44" s="86">
        <v>3064387.05</v>
      </c>
      <c r="G44" s="86">
        <v>3064387.05</v>
      </c>
      <c r="H44" s="86">
        <v>3064387.05</v>
      </c>
      <c r="I44" s="86">
        <v>3277994.77</v>
      </c>
      <c r="J44" s="86">
        <v>4350.49</v>
      </c>
      <c r="K44" s="86">
        <v>3882.24</v>
      </c>
      <c r="L44" s="86">
        <v>4365.22</v>
      </c>
      <c r="M44" s="86">
        <v>4365.22</v>
      </c>
      <c r="N44" s="86">
        <v>4365.22</v>
      </c>
      <c r="O44" s="86">
        <v>4669.51</v>
      </c>
      <c r="P44" s="86">
        <v>0</v>
      </c>
      <c r="Q44" s="86">
        <v>0</v>
      </c>
      <c r="R44" s="86">
        <v>0</v>
      </c>
    </row>
    <row r="45" spans="1:18" ht="33.75" customHeight="1">
      <c r="A45" s="84" t="s">
        <v>87</v>
      </c>
      <c r="B45" s="85">
        <v>34</v>
      </c>
      <c r="C45" s="86">
        <v>667</v>
      </c>
      <c r="D45" s="86">
        <v>2532027.4500000002</v>
      </c>
      <c r="E45" s="86">
        <v>954215.03</v>
      </c>
      <c r="F45" s="86">
        <v>2618459.04</v>
      </c>
      <c r="G45" s="86">
        <v>2618459.04</v>
      </c>
      <c r="H45" s="86">
        <v>2618459.04</v>
      </c>
      <c r="I45" s="86">
        <v>2948518.77</v>
      </c>
      <c r="J45" s="86">
        <v>3796.14</v>
      </c>
      <c r="K45" s="86">
        <v>1430.61</v>
      </c>
      <c r="L45" s="86">
        <v>3925.73</v>
      </c>
      <c r="M45" s="86">
        <v>3925.73</v>
      </c>
      <c r="N45" s="86">
        <v>3925.73</v>
      </c>
      <c r="O45" s="86">
        <v>4420.57</v>
      </c>
      <c r="P45" s="86">
        <v>1</v>
      </c>
      <c r="Q45" s="86">
        <v>4076</v>
      </c>
      <c r="R45" s="86">
        <v>4076</v>
      </c>
    </row>
    <row r="46" spans="1:18" ht="11.25" customHeight="1">
      <c r="A46" s="84" t="s">
        <v>88</v>
      </c>
      <c r="B46" s="85">
        <v>35</v>
      </c>
      <c r="C46" s="86">
        <v>152</v>
      </c>
      <c r="D46" s="86">
        <v>953829.77</v>
      </c>
      <c r="E46" s="86">
        <v>915424.78</v>
      </c>
      <c r="F46" s="86">
        <v>954901.88</v>
      </c>
      <c r="G46" s="86">
        <v>954901.88</v>
      </c>
      <c r="H46" s="86">
        <v>954901.88</v>
      </c>
      <c r="I46" s="86">
        <v>979002.05</v>
      </c>
      <c r="J46" s="86">
        <v>6275.2</v>
      </c>
      <c r="K46" s="86">
        <v>6022.53</v>
      </c>
      <c r="L46" s="86">
        <v>6282.25</v>
      </c>
      <c r="M46" s="86">
        <v>6282.25</v>
      </c>
      <c r="N46" s="86">
        <v>6282.25</v>
      </c>
      <c r="O46" s="86">
        <v>6440.8</v>
      </c>
      <c r="P46" s="86">
        <v>0</v>
      </c>
      <c r="Q46" s="86">
        <v>0</v>
      </c>
      <c r="R46" s="86">
        <v>0</v>
      </c>
    </row>
    <row r="47" spans="1:18" ht="32.25" customHeight="1">
      <c r="A47" s="84" t="s">
        <v>89</v>
      </c>
      <c r="B47" s="85">
        <v>36</v>
      </c>
      <c r="C47" s="86">
        <v>12468</v>
      </c>
      <c r="D47" s="86">
        <v>54269525.520000003</v>
      </c>
      <c r="E47" s="86">
        <v>45306542.100000001</v>
      </c>
      <c r="F47" s="86">
        <v>54722059.100000001</v>
      </c>
      <c r="G47" s="86">
        <v>54740623.359999999</v>
      </c>
      <c r="H47" s="86">
        <v>54740623.359999999</v>
      </c>
      <c r="I47" s="86">
        <v>59344612.390000001</v>
      </c>
      <c r="J47" s="86">
        <v>4352.7</v>
      </c>
      <c r="K47" s="86">
        <v>3633.83</v>
      </c>
      <c r="L47" s="86">
        <v>4389</v>
      </c>
      <c r="M47" s="86">
        <v>4390.49</v>
      </c>
      <c r="N47" s="86">
        <v>4390.49</v>
      </c>
      <c r="O47" s="86">
        <v>4759.75</v>
      </c>
      <c r="P47" s="86">
        <v>77</v>
      </c>
      <c r="Q47" s="86">
        <v>379305.22</v>
      </c>
      <c r="R47" s="86">
        <v>4926.04</v>
      </c>
    </row>
    <row r="48" spans="1:18" ht="22.5" customHeight="1">
      <c r="A48" s="84" t="s">
        <v>71</v>
      </c>
      <c r="B48" s="85">
        <v>37</v>
      </c>
      <c r="C48" s="86">
        <v>56</v>
      </c>
      <c r="D48" s="86">
        <v>169956.01</v>
      </c>
      <c r="E48" s="86">
        <v>125498.68</v>
      </c>
      <c r="F48" s="86">
        <v>204445.95</v>
      </c>
      <c r="G48" s="86">
        <v>204445.95</v>
      </c>
      <c r="H48" s="86">
        <v>204445.95</v>
      </c>
      <c r="I48" s="86">
        <v>224644.06</v>
      </c>
      <c r="J48" s="86">
        <v>3034.93</v>
      </c>
      <c r="K48" s="86">
        <v>2241.0500000000002</v>
      </c>
      <c r="L48" s="86">
        <v>3650.82</v>
      </c>
      <c r="M48" s="86">
        <v>3650.82</v>
      </c>
      <c r="N48" s="86">
        <v>3650.82</v>
      </c>
      <c r="O48" s="86">
        <v>4011.5</v>
      </c>
      <c r="P48" s="86">
        <v>3</v>
      </c>
      <c r="Q48" s="86">
        <v>10228.1</v>
      </c>
      <c r="R48" s="86">
        <v>3409.37</v>
      </c>
    </row>
    <row r="49" spans="1:18" ht="11.25" customHeight="1">
      <c r="A49" s="84" t="s">
        <v>72</v>
      </c>
      <c r="B49" s="85">
        <v>38</v>
      </c>
      <c r="C49" s="86">
        <v>189</v>
      </c>
      <c r="D49" s="86">
        <v>1037052.9</v>
      </c>
      <c r="E49" s="86">
        <v>1021517.26</v>
      </c>
      <c r="F49" s="86">
        <v>1041335.62</v>
      </c>
      <c r="G49" s="86">
        <v>1041787.04</v>
      </c>
      <c r="H49" s="86">
        <v>1041787.04</v>
      </c>
      <c r="I49" s="86">
        <v>1075096.08</v>
      </c>
      <c r="J49" s="86">
        <v>5487.05</v>
      </c>
      <c r="K49" s="86">
        <v>5404.85</v>
      </c>
      <c r="L49" s="86">
        <v>5509.71</v>
      </c>
      <c r="M49" s="86">
        <v>5512.1</v>
      </c>
      <c r="N49" s="86">
        <v>5512.1</v>
      </c>
      <c r="O49" s="86">
        <v>5688.34</v>
      </c>
      <c r="P49" s="86">
        <v>25</v>
      </c>
      <c r="Q49" s="86">
        <v>145497.67000000001</v>
      </c>
      <c r="R49" s="86">
        <v>5819.91</v>
      </c>
    </row>
    <row r="50" spans="1:18" ht="45.75" customHeight="1">
      <c r="A50" s="84" t="s">
        <v>90</v>
      </c>
      <c r="B50" s="85">
        <v>39</v>
      </c>
      <c r="C50" s="86">
        <v>1889</v>
      </c>
      <c r="D50" s="86">
        <v>11223634.32</v>
      </c>
      <c r="E50" s="86">
        <v>9335893.9299999997</v>
      </c>
      <c r="F50" s="86">
        <v>11225107.539999999</v>
      </c>
      <c r="G50" s="86">
        <v>12639456.42</v>
      </c>
      <c r="H50" s="86">
        <v>12639456.42</v>
      </c>
      <c r="I50" s="86">
        <v>13124836.52</v>
      </c>
      <c r="J50" s="86">
        <v>5941.57</v>
      </c>
      <c r="K50" s="86">
        <v>4942.24</v>
      </c>
      <c r="L50" s="86">
        <v>5942.35</v>
      </c>
      <c r="M50" s="86">
        <v>6691.08</v>
      </c>
      <c r="N50" s="86">
        <v>6691.08</v>
      </c>
      <c r="O50" s="86">
        <v>6948.03</v>
      </c>
      <c r="P50" s="86">
        <v>277</v>
      </c>
      <c r="Q50" s="86">
        <v>2240943.27</v>
      </c>
      <c r="R50" s="86">
        <v>8090.05</v>
      </c>
    </row>
    <row r="51" spans="1:18" s="61" customFormat="1" ht="33" customHeight="1">
      <c r="A51" s="84" t="s">
        <v>91</v>
      </c>
      <c r="B51" s="85">
        <v>40</v>
      </c>
      <c r="C51" s="86">
        <v>174</v>
      </c>
      <c r="D51" s="86">
        <v>2003841.55</v>
      </c>
      <c r="E51" s="86">
        <v>1579205.87</v>
      </c>
      <c r="F51" s="86">
        <v>2003841.55</v>
      </c>
      <c r="G51" s="86">
        <v>2354465.67</v>
      </c>
      <c r="H51" s="86">
        <v>2354465.67</v>
      </c>
      <c r="I51" s="86">
        <v>2753273.46</v>
      </c>
      <c r="J51" s="86">
        <v>11516.33</v>
      </c>
      <c r="K51" s="86">
        <v>9075.9</v>
      </c>
      <c r="L51" s="86">
        <v>11516.33</v>
      </c>
      <c r="M51" s="86">
        <v>13531.41</v>
      </c>
      <c r="N51" s="86">
        <v>13531.41</v>
      </c>
      <c r="O51" s="86">
        <v>15823.41</v>
      </c>
      <c r="P51" s="86">
        <v>41</v>
      </c>
      <c r="Q51" s="86">
        <v>541450.93999999994</v>
      </c>
      <c r="R51" s="86">
        <v>13206.12</v>
      </c>
    </row>
    <row r="52" spans="1:18" s="61" customFormat="1" ht="22.5" customHeight="1">
      <c r="A52" s="96" t="s">
        <v>92</v>
      </c>
      <c r="B52" s="85">
        <v>41</v>
      </c>
      <c r="C52" s="86">
        <v>10</v>
      </c>
      <c r="D52" s="86">
        <v>112002.32</v>
      </c>
      <c r="E52" s="86">
        <v>73660.23</v>
      </c>
      <c r="F52" s="86">
        <v>112002.32</v>
      </c>
      <c r="G52" s="86">
        <v>150214.21</v>
      </c>
      <c r="H52" s="86">
        <v>150214.21</v>
      </c>
      <c r="I52" s="86">
        <v>194833.6</v>
      </c>
      <c r="J52" s="86">
        <v>11200.23</v>
      </c>
      <c r="K52" s="86">
        <v>7366.02</v>
      </c>
      <c r="L52" s="86">
        <v>11200.23</v>
      </c>
      <c r="M52" s="86">
        <v>15021.42</v>
      </c>
      <c r="N52" s="86">
        <v>15021.42</v>
      </c>
      <c r="O52" s="86">
        <v>19483.36</v>
      </c>
      <c r="P52" s="86">
        <v>2</v>
      </c>
      <c r="Q52" s="86">
        <v>35304.78</v>
      </c>
      <c r="R52" s="86">
        <v>17652.39</v>
      </c>
    </row>
    <row r="53" spans="1:18" s="61" customFormat="1" ht="11.25" customHeight="1">
      <c r="A53" s="95" t="s">
        <v>93</v>
      </c>
      <c r="B53" s="85">
        <v>42</v>
      </c>
      <c r="C53" s="86">
        <v>98</v>
      </c>
      <c r="D53" s="86">
        <v>1349033.7</v>
      </c>
      <c r="E53" s="86">
        <v>1097832.2</v>
      </c>
      <c r="F53" s="86">
        <v>1349033.7</v>
      </c>
      <c r="G53" s="86">
        <v>1524371.18</v>
      </c>
      <c r="H53" s="86">
        <v>1524371.18</v>
      </c>
      <c r="I53" s="86">
        <v>1829221.72</v>
      </c>
      <c r="J53" s="86">
        <v>13765.65</v>
      </c>
      <c r="K53" s="86">
        <v>11202.37</v>
      </c>
      <c r="L53" s="86">
        <v>13765.65</v>
      </c>
      <c r="M53" s="86">
        <v>15554.81</v>
      </c>
      <c r="N53" s="86">
        <v>15554.81</v>
      </c>
      <c r="O53" s="86">
        <v>18665.53</v>
      </c>
      <c r="P53" s="86">
        <v>12</v>
      </c>
      <c r="Q53" s="86">
        <v>229303.89</v>
      </c>
      <c r="R53" s="86">
        <v>19108.66</v>
      </c>
    </row>
    <row r="54" spans="1:18" s="61" customFormat="1" ht="11.25" customHeight="1">
      <c r="A54" s="95" t="s">
        <v>94</v>
      </c>
      <c r="B54" s="85">
        <v>43</v>
      </c>
      <c r="C54" s="86">
        <v>66</v>
      </c>
      <c r="D54" s="86">
        <v>542805.53</v>
      </c>
      <c r="E54" s="86">
        <v>407713.44</v>
      </c>
      <c r="F54" s="86">
        <v>542805.53</v>
      </c>
      <c r="G54" s="86">
        <v>679880.28</v>
      </c>
      <c r="H54" s="86">
        <v>679880.28</v>
      </c>
      <c r="I54" s="86">
        <v>729218.14</v>
      </c>
      <c r="J54" s="86">
        <v>8224.33</v>
      </c>
      <c r="K54" s="86">
        <v>6177.48</v>
      </c>
      <c r="L54" s="86">
        <v>8224.33</v>
      </c>
      <c r="M54" s="86">
        <v>10301.219999999999</v>
      </c>
      <c r="N54" s="86">
        <v>10301.219999999999</v>
      </c>
      <c r="O54" s="86">
        <v>11048.76</v>
      </c>
      <c r="P54" s="86">
        <v>27</v>
      </c>
      <c r="Q54" s="86">
        <v>276842.27</v>
      </c>
      <c r="R54" s="86">
        <v>10253.42</v>
      </c>
    </row>
    <row r="55" spans="1:18" ht="22.5" customHeight="1">
      <c r="A55" s="84" t="s">
        <v>95</v>
      </c>
      <c r="B55" s="85">
        <v>44</v>
      </c>
      <c r="C55" s="86">
        <v>27</v>
      </c>
      <c r="D55" s="86">
        <v>156417.64000000001</v>
      </c>
      <c r="E55" s="86">
        <v>137544.32000000001</v>
      </c>
      <c r="F55" s="86">
        <v>157071.54999999999</v>
      </c>
      <c r="G55" s="86">
        <v>166435.89000000001</v>
      </c>
      <c r="H55" s="86">
        <v>166435.89000000001</v>
      </c>
      <c r="I55" s="86">
        <v>196997.89</v>
      </c>
      <c r="J55" s="86">
        <v>5793.25</v>
      </c>
      <c r="K55" s="86">
        <v>5094.2299999999996</v>
      </c>
      <c r="L55" s="86">
        <v>5817.46</v>
      </c>
      <c r="M55" s="86">
        <v>6164.29</v>
      </c>
      <c r="N55" s="86">
        <v>6164.29</v>
      </c>
      <c r="O55" s="86">
        <v>7296.22</v>
      </c>
      <c r="P55" s="86">
        <v>12</v>
      </c>
      <c r="Q55" s="86">
        <v>88049.55</v>
      </c>
      <c r="R55" s="86">
        <v>7337.46</v>
      </c>
    </row>
    <row r="56" spans="1:18" ht="11.25" customHeight="1">
      <c r="A56" s="84" t="s">
        <v>72</v>
      </c>
      <c r="B56" s="85">
        <v>45</v>
      </c>
      <c r="C56" s="86">
        <v>1031</v>
      </c>
      <c r="D56" s="86">
        <v>6599686.2000000002</v>
      </c>
      <c r="E56" s="86">
        <v>5705524.0800000001</v>
      </c>
      <c r="F56" s="86">
        <v>6602446.9800000004</v>
      </c>
      <c r="G56" s="86">
        <v>7762286.6399999997</v>
      </c>
      <c r="H56" s="86">
        <v>7762286.6399999997</v>
      </c>
      <c r="I56" s="86">
        <v>7865712.3499999996</v>
      </c>
      <c r="J56" s="86">
        <v>6401.25</v>
      </c>
      <c r="K56" s="86">
        <v>5533.97</v>
      </c>
      <c r="L56" s="86">
        <v>6403.93</v>
      </c>
      <c r="M56" s="86">
        <v>7528.89</v>
      </c>
      <c r="N56" s="86">
        <v>7528.89</v>
      </c>
      <c r="O56" s="86">
        <v>7629.21</v>
      </c>
      <c r="P56" s="86">
        <v>379</v>
      </c>
      <c r="Q56" s="86">
        <v>3099260.85</v>
      </c>
      <c r="R56" s="86">
        <v>8177.47</v>
      </c>
    </row>
    <row r="57" spans="1:18" ht="23.25" customHeight="1">
      <c r="A57" s="84" t="s">
        <v>96</v>
      </c>
      <c r="B57" s="85">
        <v>46</v>
      </c>
      <c r="C57" s="86">
        <v>6533</v>
      </c>
      <c r="D57" s="86">
        <v>20979807.649999999</v>
      </c>
      <c r="E57" s="86">
        <v>12826069.02</v>
      </c>
      <c r="F57" s="86">
        <v>23591013.27</v>
      </c>
      <c r="G57" s="86">
        <v>23601693.710000001</v>
      </c>
      <c r="H57" s="86">
        <v>23601693.710000001</v>
      </c>
      <c r="I57" s="86">
        <v>26394324.960000001</v>
      </c>
      <c r="J57" s="86">
        <v>3211.36</v>
      </c>
      <c r="K57" s="86">
        <v>1963.27</v>
      </c>
      <c r="L57" s="86">
        <v>3611.05</v>
      </c>
      <c r="M57" s="86">
        <v>3612.69</v>
      </c>
      <c r="N57" s="86">
        <v>3612.69</v>
      </c>
      <c r="O57" s="86">
        <v>4040.15</v>
      </c>
      <c r="P57" s="86">
        <v>223</v>
      </c>
      <c r="Q57" s="86">
        <v>796972.45</v>
      </c>
      <c r="R57" s="86">
        <v>3573.87</v>
      </c>
    </row>
    <row r="58" spans="1:18" ht="23.25" customHeight="1">
      <c r="A58" s="84" t="s">
        <v>97</v>
      </c>
      <c r="B58" s="85">
        <v>461</v>
      </c>
      <c r="C58" s="86">
        <v>73</v>
      </c>
      <c r="D58" s="86">
        <v>247874</v>
      </c>
      <c r="E58" s="86">
        <v>232911.42</v>
      </c>
      <c r="F58" s="86">
        <v>277434.51</v>
      </c>
      <c r="G58" s="86">
        <v>277434.51</v>
      </c>
      <c r="H58" s="86">
        <v>277434.51</v>
      </c>
      <c r="I58" s="86">
        <v>302271.88</v>
      </c>
      <c r="J58" s="86">
        <v>3395.53</v>
      </c>
      <c r="K58" s="86">
        <v>3190.57</v>
      </c>
      <c r="L58" s="86">
        <v>3800.47</v>
      </c>
      <c r="M58" s="86">
        <v>3800.47</v>
      </c>
      <c r="N58" s="86">
        <v>3800.47</v>
      </c>
      <c r="O58" s="86">
        <v>4140.71</v>
      </c>
      <c r="P58" s="86">
        <v>4</v>
      </c>
      <c r="Q58" s="86">
        <v>14948.62</v>
      </c>
      <c r="R58" s="86">
        <v>3737.16</v>
      </c>
    </row>
    <row r="59" spans="1:18" ht="22.5" customHeight="1">
      <c r="A59" s="84" t="s">
        <v>71</v>
      </c>
      <c r="B59" s="85">
        <v>47</v>
      </c>
      <c r="C59" s="86">
        <v>1071</v>
      </c>
      <c r="D59" s="86">
        <v>2566183.2400000002</v>
      </c>
      <c r="E59" s="86">
        <v>2142756.6800000002</v>
      </c>
      <c r="F59" s="86">
        <v>3436372.66</v>
      </c>
      <c r="G59" s="86">
        <v>3438037.23</v>
      </c>
      <c r="H59" s="86">
        <v>3438037.23</v>
      </c>
      <c r="I59" s="86">
        <v>3881777.58</v>
      </c>
      <c r="J59" s="86">
        <v>2396.06</v>
      </c>
      <c r="K59" s="86">
        <v>2000.71</v>
      </c>
      <c r="L59" s="86">
        <v>3208.56</v>
      </c>
      <c r="M59" s="86">
        <v>3210.12</v>
      </c>
      <c r="N59" s="86">
        <v>3210.12</v>
      </c>
      <c r="O59" s="86">
        <v>3624.44</v>
      </c>
      <c r="P59" s="86">
        <v>201</v>
      </c>
      <c r="Q59" s="86">
        <v>719177.44</v>
      </c>
      <c r="R59" s="86">
        <v>3578</v>
      </c>
    </row>
    <row r="60" spans="1:18" ht="11.25" customHeight="1">
      <c r="A60" s="84" t="s">
        <v>72</v>
      </c>
      <c r="B60" s="85">
        <v>48</v>
      </c>
      <c r="C60" s="86">
        <v>47</v>
      </c>
      <c r="D60" s="86">
        <v>116751.95</v>
      </c>
      <c r="E60" s="86">
        <v>104213.01</v>
      </c>
      <c r="F60" s="86">
        <v>152594.91</v>
      </c>
      <c r="G60" s="86">
        <v>154586.13</v>
      </c>
      <c r="H60" s="86">
        <v>154586.13</v>
      </c>
      <c r="I60" s="86">
        <v>170405.31</v>
      </c>
      <c r="J60" s="86">
        <v>2484.08</v>
      </c>
      <c r="K60" s="86">
        <v>2217.3000000000002</v>
      </c>
      <c r="L60" s="86">
        <v>3246.7</v>
      </c>
      <c r="M60" s="86">
        <v>3289.07</v>
      </c>
      <c r="N60" s="86">
        <v>3289.07</v>
      </c>
      <c r="O60" s="86">
        <v>3625.64</v>
      </c>
      <c r="P60" s="86">
        <v>4</v>
      </c>
      <c r="Q60" s="86">
        <v>15074.19</v>
      </c>
      <c r="R60" s="86">
        <v>3768.55</v>
      </c>
    </row>
    <row r="61" spans="1:18" ht="11.25" customHeight="1">
      <c r="A61" s="84" t="s">
        <v>98</v>
      </c>
      <c r="B61" s="85">
        <v>49</v>
      </c>
      <c r="C61" s="86">
        <v>5</v>
      </c>
      <c r="D61" s="86">
        <v>25442.48</v>
      </c>
      <c r="E61" s="86">
        <v>22881.74</v>
      </c>
      <c r="F61" s="86">
        <v>25442.48</v>
      </c>
      <c r="G61" s="86">
        <v>25442.48</v>
      </c>
      <c r="H61" s="86">
        <v>25442.48</v>
      </c>
      <c r="I61" s="86">
        <v>27452.48</v>
      </c>
      <c r="J61" s="86">
        <v>5088.5</v>
      </c>
      <c r="K61" s="86">
        <v>4576.3500000000004</v>
      </c>
      <c r="L61" s="86">
        <v>5088.5</v>
      </c>
      <c r="M61" s="86">
        <v>5088.5</v>
      </c>
      <c r="N61" s="86">
        <v>5088.5</v>
      </c>
      <c r="O61" s="86">
        <v>5490.5</v>
      </c>
      <c r="P61" s="86">
        <v>0</v>
      </c>
      <c r="Q61" s="86">
        <v>0</v>
      </c>
      <c r="R61" s="86">
        <v>0</v>
      </c>
    </row>
    <row r="62" spans="1:18" ht="22.5" customHeight="1">
      <c r="A62" s="84" t="s">
        <v>71</v>
      </c>
      <c r="B62" s="85">
        <v>50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</v>
      </c>
      <c r="O62" s="86">
        <v>0</v>
      </c>
      <c r="P62" s="86">
        <v>0</v>
      </c>
      <c r="Q62" s="86">
        <v>0</v>
      </c>
      <c r="R62" s="86">
        <v>0</v>
      </c>
    </row>
    <row r="63" spans="1:18" ht="11.25" customHeight="1">
      <c r="A63" s="84" t="s">
        <v>72</v>
      </c>
      <c r="B63" s="85">
        <v>51</v>
      </c>
      <c r="C63" s="86">
        <v>1</v>
      </c>
      <c r="D63" s="86">
        <v>6874.24</v>
      </c>
      <c r="E63" s="86">
        <v>6874.24</v>
      </c>
      <c r="F63" s="86">
        <v>6874.24</v>
      </c>
      <c r="G63" s="86">
        <v>6874.24</v>
      </c>
      <c r="H63" s="86">
        <v>6874.24</v>
      </c>
      <c r="I63" s="86">
        <v>6874.24</v>
      </c>
      <c r="J63" s="86">
        <v>6874.24</v>
      </c>
      <c r="K63" s="86">
        <v>6874.24</v>
      </c>
      <c r="L63" s="86">
        <v>6874.24</v>
      </c>
      <c r="M63" s="86">
        <v>6874.24</v>
      </c>
      <c r="N63" s="86">
        <v>6874.24</v>
      </c>
      <c r="O63" s="86">
        <v>6874.24</v>
      </c>
      <c r="P63" s="86">
        <v>0</v>
      </c>
      <c r="Q63" s="86">
        <v>0</v>
      </c>
      <c r="R63" s="86">
        <v>0</v>
      </c>
    </row>
    <row r="64" spans="1:18" ht="11.25" customHeight="1">
      <c r="A64" s="84" t="s">
        <v>99</v>
      </c>
      <c r="B64" s="85">
        <v>52</v>
      </c>
      <c r="C64" s="86">
        <v>27</v>
      </c>
      <c r="D64" s="86">
        <v>125110.98</v>
      </c>
      <c r="E64" s="86">
        <v>93818.28</v>
      </c>
      <c r="F64" s="86">
        <v>127329.06</v>
      </c>
      <c r="G64" s="86">
        <v>127329.06</v>
      </c>
      <c r="H64" s="86">
        <v>127329.06</v>
      </c>
      <c r="I64" s="86">
        <v>139126.57</v>
      </c>
      <c r="J64" s="86">
        <v>4633.74</v>
      </c>
      <c r="K64" s="86">
        <v>3474.75</v>
      </c>
      <c r="L64" s="86">
        <v>4715.8900000000003</v>
      </c>
      <c r="M64" s="86">
        <v>4715.8900000000003</v>
      </c>
      <c r="N64" s="86">
        <v>4715.8900000000003</v>
      </c>
      <c r="O64" s="86">
        <v>5152.84</v>
      </c>
      <c r="P64" s="86">
        <v>0</v>
      </c>
      <c r="Q64" s="86">
        <v>0</v>
      </c>
      <c r="R64" s="86">
        <v>0</v>
      </c>
    </row>
    <row r="65" spans="1:18" ht="22.5" customHeight="1">
      <c r="A65" s="84" t="s">
        <v>71</v>
      </c>
      <c r="B65" s="85">
        <v>53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</row>
    <row r="66" spans="1:18" ht="11.25" customHeight="1">
      <c r="A66" s="84" t="s">
        <v>72</v>
      </c>
      <c r="B66" s="85">
        <v>54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</row>
    <row r="67" spans="1:18" ht="33.75" customHeight="1">
      <c r="A67" s="84" t="s">
        <v>100</v>
      </c>
      <c r="B67" s="85">
        <v>55</v>
      </c>
      <c r="C67" s="86">
        <v>93</v>
      </c>
      <c r="D67" s="86">
        <v>840319.82</v>
      </c>
      <c r="E67" s="86">
        <v>801963.67</v>
      </c>
      <c r="F67" s="86">
        <v>851919.22</v>
      </c>
      <c r="G67" s="86">
        <v>851919.22</v>
      </c>
      <c r="H67" s="86">
        <v>851919.22</v>
      </c>
      <c r="I67" s="86">
        <v>872538.77</v>
      </c>
      <c r="J67" s="86">
        <v>9035.7000000000007</v>
      </c>
      <c r="K67" s="86">
        <v>8623.27</v>
      </c>
      <c r="L67" s="86">
        <v>9160.42</v>
      </c>
      <c r="M67" s="86">
        <v>9160.42</v>
      </c>
      <c r="N67" s="86">
        <v>9160.42</v>
      </c>
      <c r="O67" s="86">
        <v>9382.14</v>
      </c>
      <c r="P67" s="86">
        <v>0</v>
      </c>
      <c r="Q67" s="86">
        <v>0</v>
      </c>
      <c r="R67" s="86">
        <v>0</v>
      </c>
    </row>
    <row r="68" spans="1:18" ht="22.5" customHeight="1">
      <c r="A68" s="84" t="s">
        <v>71</v>
      </c>
      <c r="B68" s="85">
        <v>56</v>
      </c>
      <c r="C68" s="86">
        <v>0</v>
      </c>
      <c r="D68" s="86">
        <v>0</v>
      </c>
      <c r="E68" s="86">
        <v>0</v>
      </c>
      <c r="F68" s="86">
        <v>0</v>
      </c>
      <c r="G68" s="86">
        <v>0</v>
      </c>
      <c r="H68" s="86">
        <v>0</v>
      </c>
      <c r="I68" s="86">
        <v>0</v>
      </c>
      <c r="J68" s="86">
        <v>0</v>
      </c>
      <c r="K68" s="86">
        <v>0</v>
      </c>
      <c r="L68" s="86">
        <v>0</v>
      </c>
      <c r="M68" s="86">
        <v>0</v>
      </c>
      <c r="N68" s="86">
        <v>0</v>
      </c>
      <c r="O68" s="86">
        <v>0</v>
      </c>
      <c r="P68" s="86">
        <v>0</v>
      </c>
      <c r="Q68" s="86">
        <v>0</v>
      </c>
      <c r="R68" s="86">
        <v>0</v>
      </c>
    </row>
    <row r="69" spans="1:18" ht="11.25" customHeight="1">
      <c r="A69" s="84" t="s">
        <v>72</v>
      </c>
      <c r="B69" s="85">
        <v>57</v>
      </c>
      <c r="C69" s="86">
        <v>1</v>
      </c>
      <c r="D69" s="86">
        <v>3539.83</v>
      </c>
      <c r="E69" s="86">
        <v>3539.83</v>
      </c>
      <c r="F69" s="86">
        <v>3539.83</v>
      </c>
      <c r="G69" s="86">
        <v>3539.83</v>
      </c>
      <c r="H69" s="86">
        <v>3539.83</v>
      </c>
      <c r="I69" s="86">
        <v>3874.83</v>
      </c>
      <c r="J69" s="86">
        <v>3539.83</v>
      </c>
      <c r="K69" s="86">
        <v>3539.83</v>
      </c>
      <c r="L69" s="86">
        <v>3539.83</v>
      </c>
      <c r="M69" s="86">
        <v>3539.83</v>
      </c>
      <c r="N69" s="86">
        <v>3539.83</v>
      </c>
      <c r="O69" s="86">
        <v>3874.83</v>
      </c>
      <c r="P69" s="86">
        <v>0</v>
      </c>
      <c r="Q69" s="86">
        <v>0</v>
      </c>
      <c r="R69" s="86">
        <v>0</v>
      </c>
    </row>
    <row r="70" spans="1:18" ht="38.25" customHeight="1">
      <c r="A70" s="84" t="s">
        <v>101</v>
      </c>
      <c r="B70" s="85">
        <v>58</v>
      </c>
      <c r="C70" s="86">
        <v>116721</v>
      </c>
      <c r="D70" s="86">
        <v>453380232.35000002</v>
      </c>
      <c r="E70" s="86">
        <v>336564492.62</v>
      </c>
      <c r="F70" s="86">
        <v>469335365.66000003</v>
      </c>
      <c r="G70" s="86">
        <v>470896775.05000001</v>
      </c>
      <c r="H70" s="86">
        <v>471283241.75999999</v>
      </c>
      <c r="I70" s="86">
        <v>518152982.5</v>
      </c>
      <c r="J70" s="86">
        <v>3884.31</v>
      </c>
      <c r="K70" s="86">
        <v>2883.5</v>
      </c>
      <c r="L70" s="86">
        <v>4021</v>
      </c>
      <c r="M70" s="86">
        <v>4034.38</v>
      </c>
      <c r="N70" s="86">
        <v>4037.69</v>
      </c>
      <c r="O70" s="86">
        <v>4439.24</v>
      </c>
      <c r="P70" s="86">
        <v>3716</v>
      </c>
      <c r="Q70" s="86">
        <v>16371673.189999999</v>
      </c>
      <c r="R70" s="86">
        <v>4405.72</v>
      </c>
    </row>
    <row r="71" spans="1:18" ht="11.25" customHeight="1">
      <c r="A71" s="84" t="s">
        <v>102</v>
      </c>
      <c r="B71" s="85">
        <v>59</v>
      </c>
      <c r="C71" s="86">
        <v>1026</v>
      </c>
      <c r="D71" s="86">
        <v>2686634.36</v>
      </c>
      <c r="E71" s="86">
        <v>2298994.19</v>
      </c>
      <c r="F71" s="86">
        <v>3451276.3</v>
      </c>
      <c r="G71" s="86">
        <v>3459520.45</v>
      </c>
      <c r="H71" s="86">
        <v>3459520.45</v>
      </c>
      <c r="I71" s="86">
        <v>3843022.25</v>
      </c>
      <c r="J71" s="86">
        <v>2618.5500000000002</v>
      </c>
      <c r="K71" s="86">
        <v>2240.7399999999998</v>
      </c>
      <c r="L71" s="86">
        <v>3363.82</v>
      </c>
      <c r="M71" s="86">
        <v>3371.85</v>
      </c>
      <c r="N71" s="86">
        <v>3371.85</v>
      </c>
      <c r="O71" s="86">
        <v>3745.64</v>
      </c>
      <c r="P71" s="86">
        <v>214</v>
      </c>
      <c r="Q71" s="86">
        <v>817610.86</v>
      </c>
      <c r="R71" s="86">
        <v>3820.61</v>
      </c>
    </row>
    <row r="72" spans="1:18" ht="11.25" customHeight="1">
      <c r="A72" s="84" t="s">
        <v>103</v>
      </c>
      <c r="B72" s="85">
        <v>60</v>
      </c>
      <c r="C72" s="86">
        <v>2044</v>
      </c>
      <c r="D72" s="86">
        <v>5751998.1100000003</v>
      </c>
      <c r="E72" s="86">
        <v>4839144.0999999996</v>
      </c>
      <c r="F72" s="86">
        <v>6965780.6600000001</v>
      </c>
      <c r="G72" s="86">
        <v>6971935.1600000001</v>
      </c>
      <c r="H72" s="86">
        <v>6971935.1600000001</v>
      </c>
      <c r="I72" s="86">
        <v>7829055.5700000003</v>
      </c>
      <c r="J72" s="86">
        <v>2814.09</v>
      </c>
      <c r="K72" s="86">
        <v>2367.4899999999998</v>
      </c>
      <c r="L72" s="86">
        <v>3407.92</v>
      </c>
      <c r="M72" s="86">
        <v>3410.93</v>
      </c>
      <c r="N72" s="86">
        <v>3410.93</v>
      </c>
      <c r="O72" s="86">
        <v>3830.26</v>
      </c>
      <c r="P72" s="86">
        <v>148</v>
      </c>
      <c r="Q72" s="86">
        <v>682782.83</v>
      </c>
      <c r="R72" s="86">
        <v>4613.3999999999996</v>
      </c>
    </row>
    <row r="73" spans="1:18" ht="11.25" customHeight="1">
      <c r="A73" s="84" t="s">
        <v>104</v>
      </c>
      <c r="B73" s="85">
        <v>61</v>
      </c>
      <c r="C73" s="86">
        <v>50088</v>
      </c>
      <c r="D73" s="86">
        <v>196398440.38</v>
      </c>
      <c r="E73" s="86">
        <v>149085021.80000001</v>
      </c>
      <c r="F73" s="86">
        <v>205139910.59</v>
      </c>
      <c r="G73" s="86">
        <v>205166643.21000001</v>
      </c>
      <c r="H73" s="86">
        <v>205176532.65000001</v>
      </c>
      <c r="I73" s="86">
        <v>216896697.00999999</v>
      </c>
      <c r="J73" s="86">
        <v>3921.07</v>
      </c>
      <c r="K73" s="86">
        <v>2976.46</v>
      </c>
      <c r="L73" s="86">
        <v>4095.59</v>
      </c>
      <c r="M73" s="86">
        <v>4096.12</v>
      </c>
      <c r="N73" s="86">
        <v>4096.32</v>
      </c>
      <c r="O73" s="86">
        <v>4330.3100000000004</v>
      </c>
      <c r="P73" s="86">
        <v>3139</v>
      </c>
      <c r="Q73" s="86">
        <v>14424061.300000001</v>
      </c>
      <c r="R73" s="86">
        <v>4595.1099999999997</v>
      </c>
    </row>
    <row r="74" spans="1:18" ht="11.25" customHeight="1">
      <c r="A74" s="84" t="s">
        <v>105</v>
      </c>
      <c r="B74" s="85">
        <v>62</v>
      </c>
      <c r="C74" s="86">
        <v>48393</v>
      </c>
      <c r="D74" s="86">
        <v>207928619.09</v>
      </c>
      <c r="E74" s="86">
        <v>151587055.74000001</v>
      </c>
      <c r="F74" s="86">
        <v>209124728.09</v>
      </c>
      <c r="G74" s="86">
        <v>209138570.62</v>
      </c>
      <c r="H74" s="86">
        <v>209143292.83000001</v>
      </c>
      <c r="I74" s="86">
        <v>229034770.94999999</v>
      </c>
      <c r="J74" s="86">
        <v>4296.67</v>
      </c>
      <c r="K74" s="86">
        <v>3132.42</v>
      </c>
      <c r="L74" s="86">
        <v>4321.38</v>
      </c>
      <c r="M74" s="86">
        <v>4321.67</v>
      </c>
      <c r="N74" s="86">
        <v>4321.7700000000004</v>
      </c>
      <c r="O74" s="86">
        <v>4732.8100000000004</v>
      </c>
      <c r="P74" s="86">
        <v>5</v>
      </c>
      <c r="Q74" s="86">
        <v>20824.16</v>
      </c>
      <c r="R74" s="86">
        <v>4164.83</v>
      </c>
    </row>
    <row r="75" spans="1:18" ht="11.25" customHeight="1">
      <c r="A75" s="84" t="s">
        <v>106</v>
      </c>
      <c r="B75" s="85">
        <v>63</v>
      </c>
      <c r="C75" s="86">
        <v>25640</v>
      </c>
      <c r="D75" s="86">
        <v>116441861.44</v>
      </c>
      <c r="E75" s="86">
        <v>79195696.469999999</v>
      </c>
      <c r="F75" s="86">
        <v>116679799.84999999</v>
      </c>
      <c r="G75" s="86">
        <v>117166503.94</v>
      </c>
      <c r="H75" s="86">
        <v>117183705.38</v>
      </c>
      <c r="I75" s="86">
        <v>133426555.20999999</v>
      </c>
      <c r="J75" s="86">
        <v>4541.41</v>
      </c>
      <c r="K75" s="86">
        <v>3088.76</v>
      </c>
      <c r="L75" s="86">
        <v>4550.6899999999996</v>
      </c>
      <c r="M75" s="86">
        <v>4569.68</v>
      </c>
      <c r="N75" s="86">
        <v>4570.3500000000004</v>
      </c>
      <c r="O75" s="86">
        <v>5203.84</v>
      </c>
      <c r="P75" s="86">
        <v>8</v>
      </c>
      <c r="Q75" s="86">
        <v>34257.339999999997</v>
      </c>
      <c r="R75" s="86">
        <v>4282.17</v>
      </c>
    </row>
    <row r="76" spans="1:18" ht="11.25" customHeight="1">
      <c r="A76" s="84" t="s">
        <v>74</v>
      </c>
      <c r="B76" s="85">
        <v>64</v>
      </c>
      <c r="C76" s="86">
        <v>1159</v>
      </c>
      <c r="D76" s="86">
        <v>7170506.5099999998</v>
      </c>
      <c r="E76" s="86">
        <v>6674227.7599999998</v>
      </c>
      <c r="F76" s="86">
        <v>7272747.0899999999</v>
      </c>
      <c r="G76" s="86">
        <v>7605878.5700000003</v>
      </c>
      <c r="H76" s="86">
        <v>7655728.3300000001</v>
      </c>
      <c r="I76" s="86">
        <v>7814866.21</v>
      </c>
      <c r="J76" s="86">
        <v>6186.8</v>
      </c>
      <c r="K76" s="86">
        <v>5758.61</v>
      </c>
      <c r="L76" s="86">
        <v>6275.02</v>
      </c>
      <c r="M76" s="86">
        <v>6562.45</v>
      </c>
      <c r="N76" s="86">
        <v>6605.46</v>
      </c>
      <c r="O76" s="86">
        <v>6742.77</v>
      </c>
      <c r="P76" s="86">
        <v>282</v>
      </c>
      <c r="Q76" s="86">
        <v>2145069.0499999998</v>
      </c>
      <c r="R76" s="86">
        <v>7606.63</v>
      </c>
    </row>
    <row r="77" spans="1:18" ht="11.25" customHeight="1">
      <c r="A77" s="84" t="s">
        <v>107</v>
      </c>
      <c r="B77" s="85">
        <v>65</v>
      </c>
      <c r="C77" s="86">
        <v>12033</v>
      </c>
      <c r="D77" s="86">
        <v>56477816.939999998</v>
      </c>
      <c r="E77" s="86">
        <v>54942566.170000002</v>
      </c>
      <c r="F77" s="86">
        <v>58580258.82</v>
      </c>
      <c r="G77" s="86">
        <v>59142410.369999997</v>
      </c>
      <c r="H77" s="86">
        <v>59241290.280000001</v>
      </c>
      <c r="I77" s="86">
        <v>61744229.960000001</v>
      </c>
      <c r="J77" s="86">
        <v>4693.58</v>
      </c>
      <c r="K77" s="86">
        <v>4565.99</v>
      </c>
      <c r="L77" s="86">
        <v>4868.3</v>
      </c>
      <c r="M77" s="86">
        <v>4915.0200000000004</v>
      </c>
      <c r="N77" s="86">
        <v>4923.24</v>
      </c>
      <c r="O77" s="86">
        <v>5131.24</v>
      </c>
      <c r="P77" s="86">
        <v>1988</v>
      </c>
      <c r="Q77" s="86">
        <v>10477680.15</v>
      </c>
      <c r="R77" s="86">
        <v>5270.46</v>
      </c>
    </row>
    <row r="78" spans="1:18" ht="11.25" customHeight="1">
      <c r="A78" s="84" t="s">
        <v>108</v>
      </c>
      <c r="B78" s="85">
        <v>66</v>
      </c>
      <c r="C78" s="86">
        <v>21819</v>
      </c>
      <c r="D78" s="86">
        <v>79103208.510000005</v>
      </c>
      <c r="E78" s="86">
        <v>69584553.459999993</v>
      </c>
      <c r="F78" s="86">
        <v>84951241.680000007</v>
      </c>
      <c r="G78" s="86">
        <v>85344365.879999995</v>
      </c>
      <c r="H78" s="86">
        <v>85546327.540000007</v>
      </c>
      <c r="I78" s="86">
        <v>91008858.329999998</v>
      </c>
      <c r="J78" s="86">
        <v>3625.43</v>
      </c>
      <c r="K78" s="86">
        <v>3189.17</v>
      </c>
      <c r="L78" s="86">
        <v>3893.45</v>
      </c>
      <c r="M78" s="86">
        <v>3911.47</v>
      </c>
      <c r="N78" s="86">
        <v>3920.73</v>
      </c>
      <c r="O78" s="86">
        <v>4171.08</v>
      </c>
      <c r="P78" s="86">
        <v>379</v>
      </c>
      <c r="Q78" s="86">
        <v>1201273.78</v>
      </c>
      <c r="R78" s="86">
        <v>3169.59</v>
      </c>
    </row>
    <row r="79" spans="1:18" ht="11.25" customHeight="1">
      <c r="A79" s="84" t="s">
        <v>109</v>
      </c>
      <c r="B79" s="85">
        <v>67</v>
      </c>
      <c r="C79" s="86">
        <v>25382</v>
      </c>
      <c r="D79" s="86">
        <v>119384611.04000001</v>
      </c>
      <c r="E79" s="86">
        <v>104808776.41</v>
      </c>
      <c r="F79" s="86">
        <v>122419781.45999999</v>
      </c>
      <c r="G79" s="86">
        <v>122729115.34</v>
      </c>
      <c r="H79" s="86">
        <v>122921249.58</v>
      </c>
      <c r="I79" s="86">
        <v>132786104.54000001</v>
      </c>
      <c r="J79" s="86">
        <v>4703.51</v>
      </c>
      <c r="K79" s="86">
        <v>4129.26</v>
      </c>
      <c r="L79" s="86">
        <v>4823.09</v>
      </c>
      <c r="M79" s="86">
        <v>4835.28</v>
      </c>
      <c r="N79" s="86">
        <v>4842.8500000000004</v>
      </c>
      <c r="O79" s="86">
        <v>5231.51</v>
      </c>
      <c r="P79" s="86">
        <v>4</v>
      </c>
      <c r="Q79" s="86">
        <v>23286.76</v>
      </c>
      <c r="R79" s="86">
        <v>5821.69</v>
      </c>
    </row>
    <row r="80" spans="1:18" ht="11.25" customHeight="1">
      <c r="A80" s="84" t="s">
        <v>110</v>
      </c>
      <c r="B80" s="85">
        <v>68</v>
      </c>
      <c r="C80" s="86">
        <v>8070</v>
      </c>
      <c r="D80" s="86">
        <v>45986446.359999999</v>
      </c>
      <c r="E80" s="86">
        <v>38820295.579999998</v>
      </c>
      <c r="F80" s="86">
        <v>46101554.479999997</v>
      </c>
      <c r="G80" s="86">
        <v>46393284.479999997</v>
      </c>
      <c r="H80" s="86">
        <v>46453630.369999997</v>
      </c>
      <c r="I80" s="86">
        <v>51052566.270000003</v>
      </c>
      <c r="J80" s="86">
        <v>5698.44</v>
      </c>
      <c r="K80" s="86">
        <v>4810.45</v>
      </c>
      <c r="L80" s="86">
        <v>5712.71</v>
      </c>
      <c r="M80" s="86">
        <v>5748.86</v>
      </c>
      <c r="N80" s="86">
        <v>5756.34</v>
      </c>
      <c r="O80" s="86">
        <v>6326.22</v>
      </c>
      <c r="P80" s="86">
        <v>3</v>
      </c>
      <c r="Q80" s="86">
        <v>10681</v>
      </c>
      <c r="R80" s="86">
        <v>3560.33</v>
      </c>
    </row>
    <row r="81" spans="1:18" ht="88.5" customHeight="1">
      <c r="A81" s="97" t="s">
        <v>111</v>
      </c>
      <c r="B81" s="85">
        <v>69</v>
      </c>
      <c r="C81" s="86">
        <v>148434</v>
      </c>
      <c r="D81" s="86">
        <v>716166365.41999996</v>
      </c>
      <c r="E81" s="86">
        <v>572277792.53999996</v>
      </c>
      <c r="F81" s="86">
        <v>717649673.75999999</v>
      </c>
      <c r="G81" s="86">
        <v>718867248.90999997</v>
      </c>
      <c r="H81" s="86">
        <v>719488724.53999996</v>
      </c>
      <c r="I81" s="86">
        <v>773807224.16999996</v>
      </c>
      <c r="J81" s="86">
        <v>4824.8100000000004</v>
      </c>
      <c r="K81" s="86">
        <v>3855.44</v>
      </c>
      <c r="L81" s="86">
        <v>4834.8100000000004</v>
      </c>
      <c r="M81" s="86">
        <v>4843.01</v>
      </c>
      <c r="N81" s="86">
        <v>4847.2</v>
      </c>
      <c r="O81" s="86">
        <v>5213.1400000000003</v>
      </c>
      <c r="P81" s="86">
        <v>2727</v>
      </c>
      <c r="Q81" s="86">
        <v>16856070.399999999</v>
      </c>
      <c r="R81" s="86">
        <v>6181.18</v>
      </c>
    </row>
    <row r="82" spans="1:18" ht="23.25" customHeight="1">
      <c r="A82" s="84" t="s">
        <v>112</v>
      </c>
      <c r="B82" s="85">
        <v>70</v>
      </c>
      <c r="C82" s="86">
        <v>49819</v>
      </c>
      <c r="D82" s="86">
        <v>194235955.47</v>
      </c>
      <c r="E82" s="86">
        <v>155173515.40000001</v>
      </c>
      <c r="F82" s="86">
        <v>195384737.00999999</v>
      </c>
      <c r="G82" s="86">
        <v>195878385.43000001</v>
      </c>
      <c r="H82" s="86">
        <v>195902214.09999999</v>
      </c>
      <c r="I82" s="86">
        <v>214893451.03999999</v>
      </c>
      <c r="J82" s="86">
        <v>3898.83</v>
      </c>
      <c r="K82" s="86">
        <v>3114.75</v>
      </c>
      <c r="L82" s="86">
        <v>3921.89</v>
      </c>
      <c r="M82" s="86">
        <v>3931.8</v>
      </c>
      <c r="N82" s="86">
        <v>3932.28</v>
      </c>
      <c r="O82" s="86">
        <v>4313.4799999999996</v>
      </c>
      <c r="P82" s="86">
        <v>1831</v>
      </c>
      <c r="Q82" s="86">
        <v>10522794.52</v>
      </c>
      <c r="R82" s="86">
        <v>5747.02</v>
      </c>
    </row>
    <row r="83" spans="1:18" ht="15.75" customHeight="1">
      <c r="A83" s="84" t="s">
        <v>113</v>
      </c>
      <c r="B83" s="85">
        <v>71</v>
      </c>
      <c r="C83" s="86">
        <v>7587</v>
      </c>
      <c r="D83" s="86">
        <v>33996863.460000001</v>
      </c>
      <c r="E83" s="86">
        <v>26193657.050000001</v>
      </c>
      <c r="F83" s="86">
        <v>34062212.420000002</v>
      </c>
      <c r="G83" s="86">
        <v>34124587.289999999</v>
      </c>
      <c r="H83" s="86">
        <v>34131670.979999997</v>
      </c>
      <c r="I83" s="86">
        <v>36806894.979999997</v>
      </c>
      <c r="J83" s="86">
        <v>4480.9399999999996</v>
      </c>
      <c r="K83" s="86">
        <v>3452.44</v>
      </c>
      <c r="L83" s="86">
        <v>4489.55</v>
      </c>
      <c r="M83" s="86">
        <v>4497.7700000000004</v>
      </c>
      <c r="N83" s="86">
        <v>4498.7</v>
      </c>
      <c r="O83" s="86">
        <v>4851.3100000000004</v>
      </c>
      <c r="P83" s="86">
        <v>145</v>
      </c>
      <c r="Q83" s="86">
        <v>854953.73</v>
      </c>
      <c r="R83" s="86">
        <v>5896.23</v>
      </c>
    </row>
    <row r="84" spans="1:18" ht="21" customHeight="1">
      <c r="A84" s="84" t="s">
        <v>114</v>
      </c>
      <c r="B84" s="85">
        <v>72</v>
      </c>
      <c r="C84" s="86">
        <v>65794</v>
      </c>
      <c r="D84" s="86">
        <v>330001214.51999998</v>
      </c>
      <c r="E84" s="86">
        <v>256827630.28</v>
      </c>
      <c r="F84" s="86">
        <v>330250547.45999998</v>
      </c>
      <c r="G84" s="86">
        <v>330712782.22000003</v>
      </c>
      <c r="H84" s="86">
        <v>330911392.75</v>
      </c>
      <c r="I84" s="86">
        <v>354209210.12</v>
      </c>
      <c r="J84" s="86">
        <v>5015.67</v>
      </c>
      <c r="K84" s="86">
        <v>3903.51</v>
      </c>
      <c r="L84" s="86">
        <v>5019.46</v>
      </c>
      <c r="M84" s="86">
        <v>5026.49</v>
      </c>
      <c r="N84" s="86">
        <v>5029.51</v>
      </c>
      <c r="O84" s="86">
        <v>5383.61</v>
      </c>
      <c r="P84" s="86">
        <v>741</v>
      </c>
      <c r="Q84" s="86">
        <v>5382656.9199999999</v>
      </c>
      <c r="R84" s="86">
        <v>7264.04</v>
      </c>
    </row>
    <row r="85" spans="1:18" ht="12.75" customHeight="1">
      <c r="A85" s="84" t="s">
        <v>115</v>
      </c>
      <c r="B85" s="85">
        <v>73</v>
      </c>
      <c r="C85" s="86">
        <v>3664</v>
      </c>
      <c r="D85" s="86">
        <v>20363834.809999999</v>
      </c>
      <c r="E85" s="86">
        <v>16814798.719999999</v>
      </c>
      <c r="F85" s="86">
        <v>20368567.710000001</v>
      </c>
      <c r="G85" s="86">
        <v>20392054.859999999</v>
      </c>
      <c r="H85" s="86">
        <v>20416942.09</v>
      </c>
      <c r="I85" s="86">
        <v>21848599.350000001</v>
      </c>
      <c r="J85" s="86">
        <v>5557.82</v>
      </c>
      <c r="K85" s="86">
        <v>4589.1899999999996</v>
      </c>
      <c r="L85" s="86">
        <v>5559.11</v>
      </c>
      <c r="M85" s="86">
        <v>5565.52</v>
      </c>
      <c r="N85" s="86">
        <v>5572.31</v>
      </c>
      <c r="O85" s="86">
        <v>5963.05</v>
      </c>
      <c r="P85" s="86">
        <v>2</v>
      </c>
      <c r="Q85" s="86">
        <v>18243.580000000002</v>
      </c>
      <c r="R85" s="86">
        <v>9121.7900000000009</v>
      </c>
    </row>
    <row r="86" spans="1:18" ht="21" customHeight="1">
      <c r="A86" s="84" t="s">
        <v>116</v>
      </c>
      <c r="B86" s="85">
        <v>74</v>
      </c>
      <c r="C86" s="86">
        <v>15437</v>
      </c>
      <c r="D86" s="86">
        <v>92440205.920000002</v>
      </c>
      <c r="E86" s="86">
        <v>77924655.939999998</v>
      </c>
      <c r="F86" s="86">
        <v>92454885.049999997</v>
      </c>
      <c r="G86" s="86">
        <v>92613733.75</v>
      </c>
      <c r="H86" s="86">
        <v>92824704.670000002</v>
      </c>
      <c r="I86" s="86">
        <v>98680534.260000005</v>
      </c>
      <c r="J86" s="86">
        <v>5988.22</v>
      </c>
      <c r="K86" s="86">
        <v>5047.91</v>
      </c>
      <c r="L86" s="86">
        <v>5989.17</v>
      </c>
      <c r="M86" s="86">
        <v>5999.46</v>
      </c>
      <c r="N86" s="86">
        <v>6013.13</v>
      </c>
      <c r="O86" s="86">
        <v>6392.47</v>
      </c>
      <c r="P86" s="86">
        <v>6</v>
      </c>
      <c r="Q86" s="86">
        <v>55544.51</v>
      </c>
      <c r="R86" s="86">
        <v>9257.42</v>
      </c>
    </row>
    <row r="87" spans="1:18" ht="11.25" customHeight="1">
      <c r="A87" s="84" t="s">
        <v>117</v>
      </c>
      <c r="B87" s="85">
        <v>75</v>
      </c>
      <c r="C87" s="86">
        <v>959</v>
      </c>
      <c r="D87" s="86">
        <v>6380660.5700000003</v>
      </c>
      <c r="E87" s="86">
        <v>5576698.75</v>
      </c>
      <c r="F87" s="86">
        <v>6380923.6500000004</v>
      </c>
      <c r="G87" s="86">
        <v>6381187.9400000004</v>
      </c>
      <c r="H87" s="86">
        <v>6408932.4000000004</v>
      </c>
      <c r="I87" s="86">
        <v>6737080.0099999998</v>
      </c>
      <c r="J87" s="86">
        <v>6653.45</v>
      </c>
      <c r="K87" s="86">
        <v>5815.12</v>
      </c>
      <c r="L87" s="86">
        <v>6653.73</v>
      </c>
      <c r="M87" s="86">
        <v>6654</v>
      </c>
      <c r="N87" s="86">
        <v>6682.93</v>
      </c>
      <c r="O87" s="86">
        <v>7025.11</v>
      </c>
      <c r="P87" s="86">
        <v>1</v>
      </c>
      <c r="Q87" s="86">
        <v>10205.969999999999</v>
      </c>
      <c r="R87" s="86">
        <v>10205.969999999999</v>
      </c>
    </row>
    <row r="88" spans="1:18" ht="21" customHeight="1">
      <c r="A88" s="84" t="s">
        <v>118</v>
      </c>
      <c r="B88" s="85">
        <v>76</v>
      </c>
      <c r="C88" s="86">
        <v>3236</v>
      </c>
      <c r="D88" s="86">
        <v>22728314.43</v>
      </c>
      <c r="E88" s="86">
        <v>19927503.82</v>
      </c>
      <c r="F88" s="86">
        <v>22728484.219999999</v>
      </c>
      <c r="G88" s="86">
        <v>22728753.879999999</v>
      </c>
      <c r="H88" s="86">
        <v>22795231.969999999</v>
      </c>
      <c r="I88" s="86">
        <v>23914265.789999999</v>
      </c>
      <c r="J88" s="86">
        <v>7023.58</v>
      </c>
      <c r="K88" s="86">
        <v>6158.07</v>
      </c>
      <c r="L88" s="86">
        <v>7023.64</v>
      </c>
      <c r="M88" s="86">
        <v>7023.72</v>
      </c>
      <c r="N88" s="86">
        <v>7044.26</v>
      </c>
      <c r="O88" s="86">
        <v>7390.07</v>
      </c>
      <c r="P88" s="86">
        <v>1</v>
      </c>
      <c r="Q88" s="86">
        <v>11671.17</v>
      </c>
      <c r="R88" s="86">
        <v>11671.17</v>
      </c>
    </row>
    <row r="89" spans="1:18" ht="17.25" customHeight="1">
      <c r="A89" s="84" t="s">
        <v>119</v>
      </c>
      <c r="B89" s="85">
        <v>77</v>
      </c>
      <c r="C89" s="86">
        <v>877</v>
      </c>
      <c r="D89" s="86">
        <v>6916304.04</v>
      </c>
      <c r="E89" s="86">
        <v>6085503.2699999996</v>
      </c>
      <c r="F89" s="86">
        <v>6916304.04</v>
      </c>
      <c r="G89" s="86">
        <v>6920298.1399999997</v>
      </c>
      <c r="H89" s="86">
        <v>6955731.9299999997</v>
      </c>
      <c r="I89" s="86">
        <v>7253388.9800000004</v>
      </c>
      <c r="J89" s="86">
        <v>7886.32</v>
      </c>
      <c r="K89" s="86">
        <v>6939</v>
      </c>
      <c r="L89" s="86">
        <v>7886.32</v>
      </c>
      <c r="M89" s="86">
        <v>7890.88</v>
      </c>
      <c r="N89" s="86">
        <v>7931.28</v>
      </c>
      <c r="O89" s="86">
        <v>8270.68</v>
      </c>
      <c r="P89" s="86">
        <v>0</v>
      </c>
      <c r="Q89" s="86">
        <v>0</v>
      </c>
      <c r="R89" s="86">
        <v>0</v>
      </c>
    </row>
    <row r="90" spans="1:18" ht="11.25" customHeight="1">
      <c r="A90" s="84" t="s">
        <v>120</v>
      </c>
      <c r="B90" s="85">
        <v>78</v>
      </c>
      <c r="C90" s="86">
        <v>99</v>
      </c>
      <c r="D90" s="86">
        <v>813663.3</v>
      </c>
      <c r="E90" s="86">
        <v>725802.18</v>
      </c>
      <c r="F90" s="86">
        <v>813663.3</v>
      </c>
      <c r="G90" s="86">
        <v>813663.3</v>
      </c>
      <c r="H90" s="86">
        <v>821089.31</v>
      </c>
      <c r="I90" s="86">
        <v>850998.75</v>
      </c>
      <c r="J90" s="86">
        <v>8218.82</v>
      </c>
      <c r="K90" s="86">
        <v>7331.34</v>
      </c>
      <c r="L90" s="86">
        <v>8218.82</v>
      </c>
      <c r="M90" s="86">
        <v>8218.82</v>
      </c>
      <c r="N90" s="86">
        <v>8293.83</v>
      </c>
      <c r="O90" s="86">
        <v>8595.9500000000007</v>
      </c>
      <c r="P90" s="86">
        <v>0</v>
      </c>
      <c r="Q90" s="86">
        <v>0</v>
      </c>
      <c r="R90" s="86">
        <v>0</v>
      </c>
    </row>
    <row r="91" spans="1:18" ht="21.75" customHeight="1">
      <c r="A91" s="84" t="s">
        <v>121</v>
      </c>
      <c r="B91" s="85">
        <v>79</v>
      </c>
      <c r="C91" s="86">
        <v>340</v>
      </c>
      <c r="D91" s="86">
        <v>2834514.73</v>
      </c>
      <c r="E91" s="86">
        <v>2460676.86</v>
      </c>
      <c r="F91" s="86">
        <v>2834514.73</v>
      </c>
      <c r="G91" s="86">
        <v>2834514.73</v>
      </c>
      <c r="H91" s="86">
        <v>2850499.78</v>
      </c>
      <c r="I91" s="86">
        <v>2951302.49</v>
      </c>
      <c r="J91" s="86">
        <v>8336.81</v>
      </c>
      <c r="K91" s="86">
        <v>7237.28</v>
      </c>
      <c r="L91" s="86">
        <v>8336.81</v>
      </c>
      <c r="M91" s="86">
        <v>8336.81</v>
      </c>
      <c r="N91" s="86">
        <v>8383.82</v>
      </c>
      <c r="O91" s="86">
        <v>8680.2999999999993</v>
      </c>
      <c r="P91" s="86">
        <v>0</v>
      </c>
      <c r="Q91" s="86">
        <v>0</v>
      </c>
      <c r="R91" s="86">
        <v>0</v>
      </c>
    </row>
    <row r="92" spans="1:18" ht="21.75" customHeight="1">
      <c r="A92" s="84" t="s">
        <v>122</v>
      </c>
      <c r="B92" s="85">
        <v>80</v>
      </c>
      <c r="C92" s="86">
        <v>170</v>
      </c>
      <c r="D92" s="86">
        <v>1441058.05</v>
      </c>
      <c r="E92" s="86">
        <v>1227211.2</v>
      </c>
      <c r="F92" s="86">
        <v>1441058.05</v>
      </c>
      <c r="G92" s="86">
        <v>1441058.05</v>
      </c>
      <c r="H92" s="86">
        <v>1443857.02</v>
      </c>
      <c r="I92" s="86">
        <v>1488216.6</v>
      </c>
      <c r="J92" s="86">
        <v>8476.81</v>
      </c>
      <c r="K92" s="86">
        <v>7218.89</v>
      </c>
      <c r="L92" s="86">
        <v>8476.81</v>
      </c>
      <c r="M92" s="86">
        <v>8476.81</v>
      </c>
      <c r="N92" s="86">
        <v>8493.2800000000007</v>
      </c>
      <c r="O92" s="86">
        <v>8754.2199999999993</v>
      </c>
      <c r="P92" s="86">
        <v>0</v>
      </c>
      <c r="Q92" s="86">
        <v>0</v>
      </c>
      <c r="R92" s="86">
        <v>0</v>
      </c>
    </row>
    <row r="93" spans="1:18" ht="11.25" customHeight="1">
      <c r="A93" s="84" t="s">
        <v>123</v>
      </c>
      <c r="B93" s="85">
        <v>81</v>
      </c>
      <c r="C93" s="86">
        <v>41</v>
      </c>
      <c r="D93" s="86">
        <v>337239.64</v>
      </c>
      <c r="E93" s="86">
        <v>286211.36</v>
      </c>
      <c r="F93" s="86">
        <v>337239.64</v>
      </c>
      <c r="G93" s="86">
        <v>337239.64</v>
      </c>
      <c r="H93" s="86">
        <v>337239.64</v>
      </c>
      <c r="I93" s="86">
        <v>348574.23</v>
      </c>
      <c r="J93" s="86">
        <v>8225.36</v>
      </c>
      <c r="K93" s="86">
        <v>6980.76</v>
      </c>
      <c r="L93" s="86">
        <v>8225.36</v>
      </c>
      <c r="M93" s="86">
        <v>8225.36</v>
      </c>
      <c r="N93" s="86">
        <v>8225.36</v>
      </c>
      <c r="O93" s="86">
        <v>8501.81</v>
      </c>
      <c r="P93" s="86">
        <v>0</v>
      </c>
      <c r="Q93" s="86">
        <v>0</v>
      </c>
      <c r="R93" s="86">
        <v>0</v>
      </c>
    </row>
    <row r="94" spans="1:18" ht="21" customHeight="1">
      <c r="A94" s="84" t="s">
        <v>124</v>
      </c>
      <c r="B94" s="85">
        <v>82</v>
      </c>
      <c r="C94" s="86">
        <v>150</v>
      </c>
      <c r="D94" s="86">
        <v>1311060.33</v>
      </c>
      <c r="E94" s="86">
        <v>1113562.07</v>
      </c>
      <c r="F94" s="86">
        <v>1311060.33</v>
      </c>
      <c r="G94" s="86">
        <v>1316286.74</v>
      </c>
      <c r="H94" s="86">
        <v>1316514.96</v>
      </c>
      <c r="I94" s="86">
        <v>1359338.08</v>
      </c>
      <c r="J94" s="86">
        <v>8740.4</v>
      </c>
      <c r="K94" s="86">
        <v>7423.75</v>
      </c>
      <c r="L94" s="86">
        <v>8740.4</v>
      </c>
      <c r="M94" s="86">
        <v>8775.24</v>
      </c>
      <c r="N94" s="86">
        <v>8776.77</v>
      </c>
      <c r="O94" s="86">
        <v>9062.25</v>
      </c>
      <c r="P94" s="86">
        <v>0</v>
      </c>
      <c r="Q94" s="86">
        <v>0</v>
      </c>
      <c r="R94" s="86">
        <v>0</v>
      </c>
    </row>
    <row r="95" spans="1:18" ht="21.75" customHeight="1">
      <c r="A95" s="84" t="s">
        <v>125</v>
      </c>
      <c r="B95" s="85">
        <v>83</v>
      </c>
      <c r="C95" s="86">
        <v>94</v>
      </c>
      <c r="D95" s="86">
        <v>837085.73</v>
      </c>
      <c r="E95" s="86">
        <v>698237.95</v>
      </c>
      <c r="F95" s="86">
        <v>837085.73</v>
      </c>
      <c r="G95" s="86">
        <v>837085.73</v>
      </c>
      <c r="H95" s="86">
        <v>837085.73</v>
      </c>
      <c r="I95" s="86">
        <v>868746.15</v>
      </c>
      <c r="J95" s="86">
        <v>8905.17</v>
      </c>
      <c r="K95" s="86">
        <v>7428.06</v>
      </c>
      <c r="L95" s="86">
        <v>8905.17</v>
      </c>
      <c r="M95" s="86">
        <v>8905.17</v>
      </c>
      <c r="N95" s="86">
        <v>8905.17</v>
      </c>
      <c r="O95" s="86">
        <v>9241.98</v>
      </c>
      <c r="P95" s="86">
        <v>0</v>
      </c>
      <c r="Q95" s="86">
        <v>0</v>
      </c>
      <c r="R95" s="86">
        <v>0</v>
      </c>
    </row>
    <row r="96" spans="1:18" ht="11.25" customHeight="1">
      <c r="A96" s="84" t="s">
        <v>126</v>
      </c>
      <c r="B96" s="85">
        <v>84</v>
      </c>
      <c r="C96" s="86">
        <v>30</v>
      </c>
      <c r="D96" s="86">
        <v>252749.72</v>
      </c>
      <c r="E96" s="86">
        <v>206562.87</v>
      </c>
      <c r="F96" s="86">
        <v>252749.72</v>
      </c>
      <c r="G96" s="86">
        <v>252749.72</v>
      </c>
      <c r="H96" s="86">
        <v>252749.72</v>
      </c>
      <c r="I96" s="86">
        <v>263255.71999999997</v>
      </c>
      <c r="J96" s="86">
        <v>8424.99</v>
      </c>
      <c r="K96" s="86">
        <v>6885.43</v>
      </c>
      <c r="L96" s="86">
        <v>8424.99</v>
      </c>
      <c r="M96" s="86">
        <v>8424.99</v>
      </c>
      <c r="N96" s="86">
        <v>8424.99</v>
      </c>
      <c r="O96" s="86">
        <v>8775.19</v>
      </c>
      <c r="P96" s="86">
        <v>0</v>
      </c>
      <c r="Q96" s="86">
        <v>0</v>
      </c>
      <c r="R96" s="86">
        <v>0</v>
      </c>
    </row>
    <row r="97" spans="1:18" ht="21.75" customHeight="1">
      <c r="A97" s="84" t="s">
        <v>127</v>
      </c>
      <c r="B97" s="85">
        <v>85</v>
      </c>
      <c r="C97" s="86">
        <v>137</v>
      </c>
      <c r="D97" s="86">
        <v>1275640.7</v>
      </c>
      <c r="E97" s="86">
        <v>1035564.82</v>
      </c>
      <c r="F97" s="86">
        <v>1275640.7</v>
      </c>
      <c r="G97" s="86">
        <v>1282867.49</v>
      </c>
      <c r="H97" s="86">
        <v>1282867.49</v>
      </c>
      <c r="I97" s="86">
        <v>1333367.6200000001</v>
      </c>
      <c r="J97" s="86">
        <v>9311.25</v>
      </c>
      <c r="K97" s="86">
        <v>7558.87</v>
      </c>
      <c r="L97" s="86">
        <v>9311.25</v>
      </c>
      <c r="M97" s="86">
        <v>9364</v>
      </c>
      <c r="N97" s="86">
        <v>9364</v>
      </c>
      <c r="O97" s="86">
        <v>9732.61</v>
      </c>
      <c r="P97" s="86">
        <v>0</v>
      </c>
      <c r="Q97" s="86">
        <v>0</v>
      </c>
      <c r="R97" s="86">
        <v>0</v>
      </c>
    </row>
    <row r="98" spans="1:18" ht="69.75" customHeight="1">
      <c r="A98" s="84" t="s">
        <v>128</v>
      </c>
      <c r="B98" s="85">
        <v>86</v>
      </c>
      <c r="C98" s="86">
        <v>0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0</v>
      </c>
      <c r="R98" s="86">
        <v>0</v>
      </c>
    </row>
    <row r="99" spans="1:18" ht="56.25" customHeight="1">
      <c r="A99" s="90" t="s">
        <v>129</v>
      </c>
      <c r="B99" s="94">
        <v>961</v>
      </c>
      <c r="C99" s="86">
        <v>539</v>
      </c>
      <c r="D99" s="86">
        <v>2439154.25</v>
      </c>
      <c r="E99" s="86">
        <v>2098496.29</v>
      </c>
      <c r="F99" s="86">
        <v>2513769.9</v>
      </c>
      <c r="G99" s="86">
        <v>2513769.9</v>
      </c>
      <c r="H99" s="86">
        <v>2513769.9</v>
      </c>
      <c r="I99" s="86">
        <v>2657102.4300000002</v>
      </c>
      <c r="J99" s="86">
        <v>4525.33</v>
      </c>
      <c r="K99" s="86">
        <v>3893.31</v>
      </c>
      <c r="L99" s="86">
        <v>4663.7700000000004</v>
      </c>
      <c r="M99" s="86">
        <v>4663.7700000000004</v>
      </c>
      <c r="N99" s="86">
        <v>4663.7700000000004</v>
      </c>
      <c r="O99" s="86">
        <v>4929.6899999999996</v>
      </c>
      <c r="P99" s="86">
        <v>53</v>
      </c>
      <c r="Q99" s="86">
        <v>297226.26</v>
      </c>
      <c r="R99" s="86">
        <v>5608.04</v>
      </c>
    </row>
    <row r="100" spans="1:18" ht="56.25" customHeight="1">
      <c r="A100" s="90" t="s">
        <v>130</v>
      </c>
      <c r="B100" s="94">
        <v>9611</v>
      </c>
      <c r="C100" s="86">
        <v>399</v>
      </c>
      <c r="D100" s="86">
        <v>1720434.21</v>
      </c>
      <c r="E100" s="86">
        <v>1524359.47</v>
      </c>
      <c r="F100" s="86">
        <v>1776677.47</v>
      </c>
      <c r="G100" s="86">
        <v>1776677.47</v>
      </c>
      <c r="H100" s="86">
        <v>1776677.47</v>
      </c>
      <c r="I100" s="86">
        <v>1886436.38</v>
      </c>
      <c r="J100" s="86">
        <v>4311.87</v>
      </c>
      <c r="K100" s="86">
        <v>3820.45</v>
      </c>
      <c r="L100" s="86">
        <v>4452.83</v>
      </c>
      <c r="M100" s="86">
        <v>4452.83</v>
      </c>
      <c r="N100" s="86">
        <v>4452.83</v>
      </c>
      <c r="O100" s="86">
        <v>4727.91</v>
      </c>
      <c r="P100" s="86">
        <v>38</v>
      </c>
      <c r="Q100" s="86">
        <v>202646.59</v>
      </c>
      <c r="R100" s="86">
        <v>5332.8</v>
      </c>
    </row>
    <row r="101" spans="1:18" ht="56.25" customHeight="1">
      <c r="A101" s="90" t="s">
        <v>131</v>
      </c>
      <c r="B101" s="94">
        <v>9612</v>
      </c>
      <c r="C101" s="86">
        <v>86</v>
      </c>
      <c r="D101" s="86">
        <v>432299.58</v>
      </c>
      <c r="E101" s="86">
        <v>365875.76</v>
      </c>
      <c r="F101" s="86">
        <v>444591.62</v>
      </c>
      <c r="G101" s="86">
        <v>444591.62</v>
      </c>
      <c r="H101" s="86">
        <v>444591.62</v>
      </c>
      <c r="I101" s="86">
        <v>468791.1</v>
      </c>
      <c r="J101" s="86">
        <v>5026.74</v>
      </c>
      <c r="K101" s="86">
        <v>4254.37</v>
      </c>
      <c r="L101" s="86">
        <v>5169.67</v>
      </c>
      <c r="M101" s="86">
        <v>5169.67</v>
      </c>
      <c r="N101" s="86">
        <v>5169.67</v>
      </c>
      <c r="O101" s="86">
        <v>5451.06</v>
      </c>
      <c r="P101" s="86">
        <v>10</v>
      </c>
      <c r="Q101" s="86">
        <v>47747.53</v>
      </c>
      <c r="R101" s="86">
        <v>4774.75</v>
      </c>
    </row>
    <row r="102" spans="1:18" ht="56.25" customHeight="1">
      <c r="A102" s="90" t="s">
        <v>132</v>
      </c>
      <c r="B102" s="94">
        <v>9613</v>
      </c>
      <c r="C102" s="86">
        <v>49</v>
      </c>
      <c r="D102" s="86">
        <v>246183.07</v>
      </c>
      <c r="E102" s="86">
        <v>183449.53</v>
      </c>
      <c r="F102" s="86">
        <v>252263.42</v>
      </c>
      <c r="G102" s="86">
        <v>252263.42</v>
      </c>
      <c r="H102" s="86">
        <v>252263.42</v>
      </c>
      <c r="I102" s="86">
        <v>260268.81</v>
      </c>
      <c r="J102" s="86">
        <v>5024.1400000000003</v>
      </c>
      <c r="K102" s="86">
        <v>3743.87</v>
      </c>
      <c r="L102" s="86">
        <v>5148.2299999999996</v>
      </c>
      <c r="M102" s="86">
        <v>5148.2299999999996</v>
      </c>
      <c r="N102" s="86">
        <v>5148.2299999999996</v>
      </c>
      <c r="O102" s="86">
        <v>5311.61</v>
      </c>
      <c r="P102" s="86">
        <v>4</v>
      </c>
      <c r="Q102" s="86">
        <v>32672.38</v>
      </c>
      <c r="R102" s="86">
        <v>8168.1</v>
      </c>
    </row>
    <row r="103" spans="1:18" ht="56.25" customHeight="1">
      <c r="A103" s="90" t="s">
        <v>133</v>
      </c>
      <c r="B103" s="94">
        <v>9614</v>
      </c>
      <c r="C103" s="86">
        <v>5</v>
      </c>
      <c r="D103" s="86">
        <v>40237.39</v>
      </c>
      <c r="E103" s="86">
        <v>24811.53</v>
      </c>
      <c r="F103" s="86">
        <v>40237.39</v>
      </c>
      <c r="G103" s="86">
        <v>40237.39</v>
      </c>
      <c r="H103" s="86">
        <v>40237.39</v>
      </c>
      <c r="I103" s="86">
        <v>41606.14</v>
      </c>
      <c r="J103" s="86">
        <v>8047.48</v>
      </c>
      <c r="K103" s="86">
        <v>4962.3100000000004</v>
      </c>
      <c r="L103" s="86">
        <v>8047.48</v>
      </c>
      <c r="M103" s="86">
        <v>8047.48</v>
      </c>
      <c r="N103" s="86">
        <v>8047.48</v>
      </c>
      <c r="O103" s="86">
        <v>8321.23</v>
      </c>
      <c r="P103" s="86">
        <v>1</v>
      </c>
      <c r="Q103" s="86">
        <v>14159.76</v>
      </c>
      <c r="R103" s="86">
        <v>14159.76</v>
      </c>
    </row>
    <row r="104" spans="1:18" ht="56.25" customHeight="1">
      <c r="A104" s="90" t="s">
        <v>134</v>
      </c>
      <c r="B104" s="94">
        <v>962</v>
      </c>
      <c r="C104" s="86">
        <v>21924</v>
      </c>
      <c r="D104" s="86">
        <v>80294107.819999993</v>
      </c>
      <c r="E104" s="86">
        <v>55439630.68</v>
      </c>
      <c r="F104" s="86">
        <v>85591434</v>
      </c>
      <c r="G104" s="86">
        <v>85609195.790000007</v>
      </c>
      <c r="H104" s="86">
        <v>85609195.790000007</v>
      </c>
      <c r="I104" s="86">
        <v>91226128.340000004</v>
      </c>
      <c r="J104" s="86">
        <v>3662.38</v>
      </c>
      <c r="K104" s="86">
        <v>2528.7199999999998</v>
      </c>
      <c r="L104" s="86">
        <v>3904.01</v>
      </c>
      <c r="M104" s="86">
        <v>3904.82</v>
      </c>
      <c r="N104" s="86">
        <v>3904.82</v>
      </c>
      <c r="O104" s="86">
        <v>4161.0200000000004</v>
      </c>
      <c r="P104" s="86">
        <v>346</v>
      </c>
      <c r="Q104" s="86">
        <v>1071722.54</v>
      </c>
      <c r="R104" s="86">
        <v>3097.46</v>
      </c>
    </row>
    <row r="105" spans="1:18" ht="46.5" customHeight="1">
      <c r="A105" s="92" t="s">
        <v>135</v>
      </c>
      <c r="B105" s="98">
        <v>97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</row>
    <row r="106" spans="1:18" ht="22.5" customHeight="1">
      <c r="A106" s="84" t="s">
        <v>136</v>
      </c>
      <c r="B106" s="85">
        <v>98</v>
      </c>
      <c r="C106" s="86">
        <v>0</v>
      </c>
      <c r="D106" s="86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</row>
    <row r="107" spans="1:18" ht="11.25" customHeight="1">
      <c r="A107" s="84" t="s">
        <v>137</v>
      </c>
      <c r="B107" s="85">
        <v>99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0</v>
      </c>
      <c r="L107" s="86">
        <v>0</v>
      </c>
      <c r="M107" s="86">
        <v>0</v>
      </c>
      <c r="N107" s="86">
        <v>0</v>
      </c>
      <c r="O107" s="86">
        <v>0</v>
      </c>
      <c r="P107" s="86">
        <v>0</v>
      </c>
      <c r="Q107" s="86">
        <v>0</v>
      </c>
      <c r="R107" s="86">
        <v>0</v>
      </c>
    </row>
    <row r="108" spans="1:18" ht="11.25" customHeight="1">
      <c r="A108" s="84" t="s">
        <v>138</v>
      </c>
      <c r="B108" s="85">
        <v>100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</row>
    <row r="109" spans="1:18" ht="11.25" customHeight="1">
      <c r="A109" s="84" t="s">
        <v>139</v>
      </c>
      <c r="B109" s="85">
        <v>101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</row>
    <row r="110" spans="1:18" ht="45" customHeight="1">
      <c r="A110" s="84" t="s">
        <v>140</v>
      </c>
      <c r="B110" s="85">
        <v>102</v>
      </c>
      <c r="C110" s="86">
        <v>77</v>
      </c>
      <c r="D110" s="86">
        <v>1125100.2</v>
      </c>
      <c r="E110" s="86">
        <v>964949.04</v>
      </c>
      <c r="F110" s="86">
        <v>1125100.2</v>
      </c>
      <c r="G110" s="86">
        <v>1266056.69</v>
      </c>
      <c r="H110" s="86">
        <v>1266056.69</v>
      </c>
      <c r="I110" s="86">
        <v>1287457.7</v>
      </c>
      <c r="J110" s="86">
        <v>14611.69</v>
      </c>
      <c r="K110" s="86">
        <v>12531.81</v>
      </c>
      <c r="L110" s="86">
        <v>14611.69</v>
      </c>
      <c r="M110" s="86">
        <v>16442.29</v>
      </c>
      <c r="N110" s="86">
        <v>16442.29</v>
      </c>
      <c r="O110" s="86">
        <v>16720.23</v>
      </c>
      <c r="P110" s="86">
        <v>0</v>
      </c>
      <c r="Q110" s="86">
        <v>0</v>
      </c>
      <c r="R110" s="86">
        <v>0</v>
      </c>
    </row>
    <row r="111" spans="1:18" ht="22.5" customHeight="1">
      <c r="A111" s="96" t="s">
        <v>92</v>
      </c>
      <c r="B111" s="85">
        <v>103</v>
      </c>
      <c r="C111" s="86">
        <v>3</v>
      </c>
      <c r="D111" s="86">
        <v>49910.720000000001</v>
      </c>
      <c r="E111" s="86">
        <v>36830.800000000003</v>
      </c>
      <c r="F111" s="86">
        <v>49910.720000000001</v>
      </c>
      <c r="G111" s="86">
        <v>59391.41</v>
      </c>
      <c r="H111" s="86">
        <v>59391.41</v>
      </c>
      <c r="I111" s="86">
        <v>59593.02</v>
      </c>
      <c r="J111" s="86">
        <v>16636.91</v>
      </c>
      <c r="K111" s="86">
        <v>12276.93</v>
      </c>
      <c r="L111" s="86">
        <v>16636.91</v>
      </c>
      <c r="M111" s="86">
        <v>19797.14</v>
      </c>
      <c r="N111" s="86">
        <v>19797.14</v>
      </c>
      <c r="O111" s="86">
        <v>19864.34</v>
      </c>
      <c r="P111" s="86">
        <v>0</v>
      </c>
      <c r="Q111" s="86">
        <v>0</v>
      </c>
      <c r="R111" s="86">
        <v>0</v>
      </c>
    </row>
    <row r="112" spans="1:18" ht="11.25" customHeight="1">
      <c r="A112" s="95" t="s">
        <v>93</v>
      </c>
      <c r="B112" s="85">
        <v>104</v>
      </c>
      <c r="C112" s="86">
        <v>46</v>
      </c>
      <c r="D112" s="86">
        <v>765335.26</v>
      </c>
      <c r="E112" s="86">
        <v>675006.2</v>
      </c>
      <c r="F112" s="86">
        <v>765335.26</v>
      </c>
      <c r="G112" s="86">
        <v>854795.2</v>
      </c>
      <c r="H112" s="86">
        <v>854795.2</v>
      </c>
      <c r="I112" s="86">
        <v>869069.92</v>
      </c>
      <c r="J112" s="86">
        <v>16637.72</v>
      </c>
      <c r="K112" s="86">
        <v>14674.05</v>
      </c>
      <c r="L112" s="86">
        <v>16637.72</v>
      </c>
      <c r="M112" s="86">
        <v>18582.5</v>
      </c>
      <c r="N112" s="86">
        <v>18582.5</v>
      </c>
      <c r="O112" s="86">
        <v>18892.82</v>
      </c>
      <c r="P112" s="86">
        <v>0</v>
      </c>
      <c r="Q112" s="86">
        <v>0</v>
      </c>
      <c r="R112" s="86">
        <v>0</v>
      </c>
    </row>
    <row r="113" spans="1:18" ht="11.25" customHeight="1">
      <c r="A113" s="95" t="s">
        <v>94</v>
      </c>
      <c r="B113" s="85">
        <v>105</v>
      </c>
      <c r="C113" s="86">
        <v>28</v>
      </c>
      <c r="D113" s="86">
        <v>309854.21999999997</v>
      </c>
      <c r="E113" s="86">
        <v>253112.04</v>
      </c>
      <c r="F113" s="86">
        <v>309854.21999999997</v>
      </c>
      <c r="G113" s="86">
        <v>351870.08</v>
      </c>
      <c r="H113" s="86">
        <v>351870.08</v>
      </c>
      <c r="I113" s="86">
        <v>358794.76</v>
      </c>
      <c r="J113" s="86">
        <v>11066.22</v>
      </c>
      <c r="K113" s="86">
        <v>9039.7199999999993</v>
      </c>
      <c r="L113" s="86">
        <v>11066.22</v>
      </c>
      <c r="M113" s="86">
        <v>12566.79</v>
      </c>
      <c r="N113" s="86">
        <v>12566.79</v>
      </c>
      <c r="O113" s="86">
        <v>12814.1</v>
      </c>
      <c r="P113" s="86">
        <v>0</v>
      </c>
      <c r="Q113" s="86">
        <v>0</v>
      </c>
      <c r="R113" s="86">
        <v>0</v>
      </c>
    </row>
    <row r="114" spans="1:18" ht="31.5" customHeight="1">
      <c r="A114" s="84" t="s">
        <v>141</v>
      </c>
      <c r="B114" s="85">
        <v>106</v>
      </c>
      <c r="C114" s="86">
        <v>14037</v>
      </c>
      <c r="D114" s="86">
        <v>71021535.379999995</v>
      </c>
      <c r="E114" s="86">
        <v>60332486.359999999</v>
      </c>
      <c r="F114" s="86">
        <v>71672863.510000005</v>
      </c>
      <c r="G114" s="86">
        <v>71950965.959999993</v>
      </c>
      <c r="H114" s="86">
        <v>72131078.75</v>
      </c>
      <c r="I114" s="86">
        <v>76399943.959999993</v>
      </c>
      <c r="J114" s="86">
        <v>5059.6000000000004</v>
      </c>
      <c r="K114" s="86">
        <v>4298.1000000000004</v>
      </c>
      <c r="L114" s="86">
        <v>5106</v>
      </c>
      <c r="M114" s="86">
        <v>5125.8100000000004</v>
      </c>
      <c r="N114" s="86">
        <v>5138.6400000000003</v>
      </c>
      <c r="O114" s="86">
        <v>5442.75</v>
      </c>
      <c r="P114" s="86">
        <v>24</v>
      </c>
      <c r="Q114" s="86">
        <v>143762.65</v>
      </c>
      <c r="R114" s="86">
        <v>5990.11</v>
      </c>
    </row>
    <row r="115" spans="1:18" ht="22.5" customHeight="1">
      <c r="A115" s="96" t="s">
        <v>92</v>
      </c>
      <c r="B115" s="85">
        <v>107</v>
      </c>
      <c r="C115" s="86">
        <v>1204</v>
      </c>
      <c r="D115" s="86">
        <v>5712627.2999999998</v>
      </c>
      <c r="E115" s="86">
        <v>4304294.57</v>
      </c>
      <c r="F115" s="86">
        <v>5770510.1799999997</v>
      </c>
      <c r="G115" s="86">
        <v>5828813.9900000002</v>
      </c>
      <c r="H115" s="86">
        <v>5828934.0300000003</v>
      </c>
      <c r="I115" s="86">
        <v>6270402.2999999998</v>
      </c>
      <c r="J115" s="86">
        <v>4744.71</v>
      </c>
      <c r="K115" s="86">
        <v>3575</v>
      </c>
      <c r="L115" s="86">
        <v>4792.78</v>
      </c>
      <c r="M115" s="86">
        <v>4841.21</v>
      </c>
      <c r="N115" s="86">
        <v>4841.3100000000004</v>
      </c>
      <c r="O115" s="86">
        <v>5207.9799999999996</v>
      </c>
      <c r="P115" s="86">
        <v>0</v>
      </c>
      <c r="Q115" s="86">
        <v>0</v>
      </c>
      <c r="R115" s="86">
        <v>0</v>
      </c>
    </row>
    <row r="116" spans="1:18" ht="11.25" customHeight="1">
      <c r="A116" s="95" t="s">
        <v>93</v>
      </c>
      <c r="B116" s="85">
        <v>108</v>
      </c>
      <c r="C116" s="86">
        <v>6382</v>
      </c>
      <c r="D116" s="86">
        <v>32291049.75</v>
      </c>
      <c r="E116" s="86">
        <v>26904244.710000001</v>
      </c>
      <c r="F116" s="86">
        <v>32674902.510000002</v>
      </c>
      <c r="G116" s="86">
        <v>32791980.449999999</v>
      </c>
      <c r="H116" s="86">
        <v>32823805.079999998</v>
      </c>
      <c r="I116" s="86">
        <v>35010603.799999997</v>
      </c>
      <c r="J116" s="86">
        <v>5059.71</v>
      </c>
      <c r="K116" s="86">
        <v>4215.6400000000003</v>
      </c>
      <c r="L116" s="86">
        <v>5119.8500000000004</v>
      </c>
      <c r="M116" s="86">
        <v>5138.2</v>
      </c>
      <c r="N116" s="86">
        <v>5143.18</v>
      </c>
      <c r="O116" s="86">
        <v>5485.84</v>
      </c>
      <c r="P116" s="86">
        <v>7</v>
      </c>
      <c r="Q116" s="86">
        <v>42798.05</v>
      </c>
      <c r="R116" s="86">
        <v>6114.01</v>
      </c>
    </row>
    <row r="117" spans="1:18" ht="11.25" customHeight="1">
      <c r="A117" s="95" t="s">
        <v>94</v>
      </c>
      <c r="B117" s="85">
        <v>109</v>
      </c>
      <c r="C117" s="86">
        <v>6451</v>
      </c>
      <c r="D117" s="86">
        <v>33017858.329999998</v>
      </c>
      <c r="E117" s="86">
        <v>29123947.079999998</v>
      </c>
      <c r="F117" s="86">
        <v>33227450.82</v>
      </c>
      <c r="G117" s="86">
        <v>33330171.52</v>
      </c>
      <c r="H117" s="86">
        <v>33478339.640000001</v>
      </c>
      <c r="I117" s="86">
        <v>35118937.859999999</v>
      </c>
      <c r="J117" s="86">
        <v>5118.25</v>
      </c>
      <c r="K117" s="86">
        <v>4514.6400000000003</v>
      </c>
      <c r="L117" s="86">
        <v>5150.74</v>
      </c>
      <c r="M117" s="86">
        <v>5166.67</v>
      </c>
      <c r="N117" s="86">
        <v>5189.6400000000003</v>
      </c>
      <c r="O117" s="86">
        <v>5443.95</v>
      </c>
      <c r="P117" s="86">
        <v>17</v>
      </c>
      <c r="Q117" s="86">
        <v>100964.6</v>
      </c>
      <c r="R117" s="86">
        <v>5939.09</v>
      </c>
    </row>
    <row r="118" spans="1:18" ht="31.5" customHeight="1">
      <c r="A118" s="84" t="s">
        <v>142</v>
      </c>
      <c r="B118" s="85">
        <v>110</v>
      </c>
      <c r="C118" s="86">
        <v>41755</v>
      </c>
      <c r="D118" s="86">
        <v>87573978.379999995</v>
      </c>
      <c r="E118" s="86">
        <v>69310450.650000006</v>
      </c>
      <c r="F118" s="86">
        <v>123905552.29000001</v>
      </c>
      <c r="G118" s="86">
        <v>125666661.44</v>
      </c>
      <c r="H118" s="86">
        <v>125666661.44</v>
      </c>
      <c r="I118" s="86">
        <v>146232135.09999999</v>
      </c>
      <c r="J118" s="86">
        <v>2097.33</v>
      </c>
      <c r="K118" s="86">
        <v>1659.93</v>
      </c>
      <c r="L118" s="86">
        <v>2967.44</v>
      </c>
      <c r="M118" s="86">
        <v>3009.62</v>
      </c>
      <c r="N118" s="86">
        <v>3009.62</v>
      </c>
      <c r="O118" s="86">
        <v>3502.15</v>
      </c>
      <c r="P118" s="86">
        <v>2829</v>
      </c>
      <c r="Q118" s="86">
        <v>10654296.439999999</v>
      </c>
      <c r="R118" s="86">
        <v>3766.1</v>
      </c>
    </row>
    <row r="119" spans="1:18" ht="22.5" customHeight="1">
      <c r="A119" s="96" t="s">
        <v>92</v>
      </c>
      <c r="B119" s="85">
        <v>111</v>
      </c>
      <c r="C119" s="86">
        <v>1770</v>
      </c>
      <c r="D119" s="86">
        <v>6673938.21</v>
      </c>
      <c r="E119" s="86">
        <v>4395679.53</v>
      </c>
      <c r="F119" s="86">
        <v>7044045.5499999998</v>
      </c>
      <c r="G119" s="86">
        <v>7162404.7599999998</v>
      </c>
      <c r="H119" s="86">
        <v>7162404.7599999998</v>
      </c>
      <c r="I119" s="86">
        <v>7392387.54</v>
      </c>
      <c r="J119" s="86">
        <v>3770.59</v>
      </c>
      <c r="K119" s="86">
        <v>2483.4299999999998</v>
      </c>
      <c r="L119" s="86">
        <v>3979.69</v>
      </c>
      <c r="M119" s="86">
        <v>4046.56</v>
      </c>
      <c r="N119" s="86">
        <v>4046.56</v>
      </c>
      <c r="O119" s="86">
        <v>4176.49</v>
      </c>
      <c r="P119" s="86">
        <v>37</v>
      </c>
      <c r="Q119" s="86">
        <v>181578.41</v>
      </c>
      <c r="R119" s="86">
        <v>4907.5200000000004</v>
      </c>
    </row>
    <row r="120" spans="1:18" ht="11.25" customHeight="1">
      <c r="A120" s="95" t="s">
        <v>93</v>
      </c>
      <c r="B120" s="85">
        <v>112</v>
      </c>
      <c r="C120" s="86">
        <v>10097</v>
      </c>
      <c r="D120" s="86">
        <v>30792124.030000001</v>
      </c>
      <c r="E120" s="86">
        <v>23709690.25</v>
      </c>
      <c r="F120" s="86">
        <v>34449465.130000003</v>
      </c>
      <c r="G120" s="86">
        <v>35047399.729999997</v>
      </c>
      <c r="H120" s="86">
        <v>35047399.729999997</v>
      </c>
      <c r="I120" s="86">
        <v>39133639.229999997</v>
      </c>
      <c r="J120" s="86">
        <v>3049.63</v>
      </c>
      <c r="K120" s="86">
        <v>2348.19</v>
      </c>
      <c r="L120" s="86">
        <v>3411.85</v>
      </c>
      <c r="M120" s="86">
        <v>3471.07</v>
      </c>
      <c r="N120" s="86">
        <v>3471.07</v>
      </c>
      <c r="O120" s="86">
        <v>3875.77</v>
      </c>
      <c r="P120" s="86">
        <v>512</v>
      </c>
      <c r="Q120" s="86">
        <v>2311072.83</v>
      </c>
      <c r="R120" s="86">
        <v>4513.8100000000004</v>
      </c>
    </row>
    <row r="121" spans="1:18" ht="11.25" customHeight="1">
      <c r="A121" s="95" t="s">
        <v>94</v>
      </c>
      <c r="B121" s="85">
        <v>113</v>
      </c>
      <c r="C121" s="86">
        <v>29888</v>
      </c>
      <c r="D121" s="86">
        <v>50107916.140000001</v>
      </c>
      <c r="E121" s="86">
        <v>41205080.869999997</v>
      </c>
      <c r="F121" s="86">
        <v>82412041.609999999</v>
      </c>
      <c r="G121" s="86">
        <v>83456856.950000003</v>
      </c>
      <c r="H121" s="86">
        <v>83456856.950000003</v>
      </c>
      <c r="I121" s="86">
        <v>99706108.329999998</v>
      </c>
      <c r="J121" s="86">
        <v>1676.52</v>
      </c>
      <c r="K121" s="86">
        <v>1378.65</v>
      </c>
      <c r="L121" s="86">
        <v>2757.36</v>
      </c>
      <c r="M121" s="86">
        <v>2792.32</v>
      </c>
      <c r="N121" s="86">
        <v>2792.32</v>
      </c>
      <c r="O121" s="86">
        <v>3335.99</v>
      </c>
      <c r="P121" s="86">
        <v>2280</v>
      </c>
      <c r="Q121" s="86">
        <v>8161645.2000000002</v>
      </c>
      <c r="R121" s="86">
        <v>3579.67</v>
      </c>
    </row>
    <row r="122" spans="1:18" ht="36.75" customHeight="1">
      <c r="A122" s="96" t="s">
        <v>143</v>
      </c>
      <c r="B122" s="99">
        <v>1131</v>
      </c>
      <c r="C122" s="86">
        <v>3423</v>
      </c>
      <c r="D122" s="86">
        <v>3643374.06</v>
      </c>
      <c r="E122" s="86">
        <v>3445940.73</v>
      </c>
      <c r="F122" s="86">
        <v>8693354.75</v>
      </c>
      <c r="G122" s="86">
        <v>8693354.75</v>
      </c>
      <c r="H122" s="86">
        <v>8693354.75</v>
      </c>
      <c r="I122" s="86">
        <v>8882685</v>
      </c>
      <c r="J122" s="86">
        <v>1064.3800000000001</v>
      </c>
      <c r="K122" s="86">
        <v>1006.7</v>
      </c>
      <c r="L122" s="86">
        <v>2539.69</v>
      </c>
      <c r="M122" s="86">
        <v>2539.69</v>
      </c>
      <c r="N122" s="86">
        <v>2539.69</v>
      </c>
      <c r="O122" s="86">
        <v>2595</v>
      </c>
      <c r="P122" s="86">
        <v>569</v>
      </c>
      <c r="Q122" s="86">
        <v>1476555</v>
      </c>
      <c r="R122" s="86">
        <v>2595</v>
      </c>
    </row>
    <row r="123" spans="1:18" ht="21.75" customHeight="1">
      <c r="A123" s="96" t="s">
        <v>92</v>
      </c>
      <c r="B123" s="85">
        <v>1132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</row>
    <row r="124" spans="1:18" ht="11.25" customHeight="1">
      <c r="A124" s="95" t="s">
        <v>144</v>
      </c>
      <c r="B124" s="85">
        <v>1133</v>
      </c>
      <c r="C124" s="86">
        <v>462</v>
      </c>
      <c r="D124" s="86">
        <v>656149.18999999994</v>
      </c>
      <c r="E124" s="86">
        <v>616562.14</v>
      </c>
      <c r="F124" s="86">
        <v>1168996.32</v>
      </c>
      <c r="G124" s="86">
        <v>1168996.32</v>
      </c>
      <c r="H124" s="86">
        <v>1168996.32</v>
      </c>
      <c r="I124" s="86">
        <v>1198890</v>
      </c>
      <c r="J124" s="86">
        <v>1420.24</v>
      </c>
      <c r="K124" s="86">
        <v>1334.55</v>
      </c>
      <c r="L124" s="86">
        <v>2530.3000000000002</v>
      </c>
      <c r="M124" s="86">
        <v>2530.3000000000002</v>
      </c>
      <c r="N124" s="86">
        <v>2530.3000000000002</v>
      </c>
      <c r="O124" s="86">
        <v>2595</v>
      </c>
      <c r="P124" s="86">
        <v>52</v>
      </c>
      <c r="Q124" s="86">
        <v>134940</v>
      </c>
      <c r="R124" s="86">
        <v>2595</v>
      </c>
    </row>
    <row r="125" spans="1:18" ht="11.25" customHeight="1">
      <c r="A125" s="100" t="s">
        <v>94</v>
      </c>
      <c r="B125" s="85">
        <v>1134</v>
      </c>
      <c r="C125" s="86">
        <v>2961</v>
      </c>
      <c r="D125" s="86">
        <v>2987224.87</v>
      </c>
      <c r="E125" s="86">
        <v>2829378.59</v>
      </c>
      <c r="F125" s="86">
        <v>7524358.4299999997</v>
      </c>
      <c r="G125" s="86">
        <v>7524358.4299999997</v>
      </c>
      <c r="H125" s="86">
        <v>7524358.4299999997</v>
      </c>
      <c r="I125" s="86">
        <v>7683795</v>
      </c>
      <c r="J125" s="86">
        <v>1008.86</v>
      </c>
      <c r="K125" s="86">
        <v>955.55</v>
      </c>
      <c r="L125" s="86">
        <v>2541.15</v>
      </c>
      <c r="M125" s="86">
        <v>2541.15</v>
      </c>
      <c r="N125" s="86">
        <v>2541.15</v>
      </c>
      <c r="O125" s="86">
        <v>2595</v>
      </c>
      <c r="P125" s="86">
        <v>517</v>
      </c>
      <c r="Q125" s="86">
        <v>1341615</v>
      </c>
      <c r="R125" s="86">
        <v>2595</v>
      </c>
    </row>
    <row r="126" spans="1:18" ht="23.25" customHeight="1">
      <c r="A126" s="94" t="s">
        <v>145</v>
      </c>
      <c r="B126" s="91">
        <v>1135</v>
      </c>
      <c r="C126" s="86">
        <v>5</v>
      </c>
      <c r="D126" s="86">
        <v>9696.99</v>
      </c>
      <c r="E126" s="86">
        <v>6873.43</v>
      </c>
      <c r="F126" s="86">
        <v>12975</v>
      </c>
      <c r="G126" s="86">
        <v>12975</v>
      </c>
      <c r="H126" s="86">
        <v>12975</v>
      </c>
      <c r="I126" s="86">
        <v>12975</v>
      </c>
      <c r="J126" s="86">
        <v>1939.4</v>
      </c>
      <c r="K126" s="86">
        <v>1374.69</v>
      </c>
      <c r="L126" s="86">
        <v>2595</v>
      </c>
      <c r="M126" s="86">
        <v>2595</v>
      </c>
      <c r="N126" s="86">
        <v>2595</v>
      </c>
      <c r="O126" s="86">
        <v>2595</v>
      </c>
      <c r="P126" s="86">
        <v>1</v>
      </c>
      <c r="Q126" s="86">
        <v>2595</v>
      </c>
      <c r="R126" s="86">
        <v>2595</v>
      </c>
    </row>
    <row r="127" spans="1:18" ht="22.5" customHeight="1">
      <c r="A127" s="96" t="s">
        <v>92</v>
      </c>
      <c r="B127" s="85">
        <v>1136</v>
      </c>
      <c r="C127" s="86">
        <v>0</v>
      </c>
      <c r="D127" s="86">
        <v>0</v>
      </c>
      <c r="E127" s="86">
        <v>0</v>
      </c>
      <c r="F127" s="86">
        <v>0</v>
      </c>
      <c r="G127" s="86">
        <v>0</v>
      </c>
      <c r="H127" s="86">
        <v>0</v>
      </c>
      <c r="I127" s="86">
        <v>0</v>
      </c>
      <c r="J127" s="86">
        <v>0</v>
      </c>
      <c r="K127" s="86">
        <v>0</v>
      </c>
      <c r="L127" s="86">
        <v>0</v>
      </c>
      <c r="M127" s="86">
        <v>0</v>
      </c>
      <c r="N127" s="86">
        <v>0</v>
      </c>
      <c r="O127" s="86">
        <v>0</v>
      </c>
      <c r="P127" s="86">
        <v>0</v>
      </c>
      <c r="Q127" s="86">
        <v>0</v>
      </c>
      <c r="R127" s="86">
        <v>0</v>
      </c>
    </row>
    <row r="128" spans="1:18" ht="11.25" customHeight="1">
      <c r="A128" s="95" t="s">
        <v>93</v>
      </c>
      <c r="B128" s="85">
        <v>1137</v>
      </c>
      <c r="C128" s="86">
        <v>1</v>
      </c>
      <c r="D128" s="86">
        <v>2129.63</v>
      </c>
      <c r="E128" s="86">
        <v>2129.63</v>
      </c>
      <c r="F128" s="86">
        <v>2595</v>
      </c>
      <c r="G128" s="86">
        <v>2595</v>
      </c>
      <c r="H128" s="86">
        <v>2595</v>
      </c>
      <c r="I128" s="86">
        <v>2595</v>
      </c>
      <c r="J128" s="86">
        <v>2129.63</v>
      </c>
      <c r="K128" s="86">
        <v>2129.63</v>
      </c>
      <c r="L128" s="86">
        <v>2595</v>
      </c>
      <c r="M128" s="86">
        <v>2595</v>
      </c>
      <c r="N128" s="86">
        <v>2595</v>
      </c>
      <c r="O128" s="86">
        <v>2595</v>
      </c>
      <c r="P128" s="86">
        <v>1</v>
      </c>
      <c r="Q128" s="86">
        <v>2595</v>
      </c>
      <c r="R128" s="86">
        <v>2595</v>
      </c>
    </row>
    <row r="129" spans="1:18" ht="11.25" customHeight="1">
      <c r="A129" s="95" t="s">
        <v>94</v>
      </c>
      <c r="B129" s="85">
        <v>1138</v>
      </c>
      <c r="C129" s="86">
        <v>4</v>
      </c>
      <c r="D129" s="86">
        <v>7567.36</v>
      </c>
      <c r="E129" s="86">
        <v>4743.8</v>
      </c>
      <c r="F129" s="86">
        <v>10380</v>
      </c>
      <c r="G129" s="86">
        <v>10380</v>
      </c>
      <c r="H129" s="86">
        <v>10380</v>
      </c>
      <c r="I129" s="86">
        <v>10380</v>
      </c>
      <c r="J129" s="86">
        <v>1891.84</v>
      </c>
      <c r="K129" s="86">
        <v>1185.95</v>
      </c>
      <c r="L129" s="86">
        <v>2595</v>
      </c>
      <c r="M129" s="86">
        <v>2595</v>
      </c>
      <c r="N129" s="86">
        <v>2595</v>
      </c>
      <c r="O129" s="86">
        <v>2595</v>
      </c>
      <c r="P129" s="86">
        <v>0</v>
      </c>
      <c r="Q129" s="86">
        <v>0</v>
      </c>
      <c r="R129" s="86">
        <v>0</v>
      </c>
    </row>
    <row r="130" spans="1:18" ht="33.75" customHeight="1">
      <c r="A130" s="84" t="s">
        <v>146</v>
      </c>
      <c r="B130" s="85">
        <v>114</v>
      </c>
      <c r="C130" s="86">
        <v>805</v>
      </c>
      <c r="D130" s="86">
        <v>2207242.3199999998</v>
      </c>
      <c r="E130" s="86">
        <v>1221886.45</v>
      </c>
      <c r="F130" s="86">
        <v>2518359.46</v>
      </c>
      <c r="G130" s="86">
        <v>2579810.81</v>
      </c>
      <c r="H130" s="86">
        <v>2579810.81</v>
      </c>
      <c r="I130" s="86">
        <v>3066604.74</v>
      </c>
      <c r="J130" s="86">
        <v>2741.92</v>
      </c>
      <c r="K130" s="86">
        <v>1517.87</v>
      </c>
      <c r="L130" s="86">
        <v>3128.4</v>
      </c>
      <c r="M130" s="86">
        <v>3204.73</v>
      </c>
      <c r="N130" s="86">
        <v>3204.73</v>
      </c>
      <c r="O130" s="86">
        <v>3809.45</v>
      </c>
      <c r="P130" s="86">
        <v>0</v>
      </c>
      <c r="Q130" s="86">
        <v>0</v>
      </c>
      <c r="R130" s="86">
        <v>0</v>
      </c>
    </row>
    <row r="131" spans="1:18" ht="11.25" customHeight="1">
      <c r="A131" s="84" t="s">
        <v>147</v>
      </c>
      <c r="B131" s="85">
        <v>115</v>
      </c>
      <c r="C131" s="86">
        <v>26854</v>
      </c>
      <c r="D131" s="86">
        <v>51939478.340000004</v>
      </c>
      <c r="E131" s="86">
        <v>39181020.259999998</v>
      </c>
      <c r="F131" s="86">
        <v>76769353.239999995</v>
      </c>
      <c r="G131" s="86">
        <v>77854095.689999998</v>
      </c>
      <c r="H131" s="86">
        <v>77854095.689999998</v>
      </c>
      <c r="I131" s="86">
        <v>92022383.519999996</v>
      </c>
      <c r="J131" s="86">
        <v>1934.14</v>
      </c>
      <c r="K131" s="86">
        <v>1459.04</v>
      </c>
      <c r="L131" s="86">
        <v>2858.77</v>
      </c>
      <c r="M131" s="86">
        <v>2899.16</v>
      </c>
      <c r="N131" s="86">
        <v>2899.16</v>
      </c>
      <c r="O131" s="86">
        <v>3426.77</v>
      </c>
      <c r="P131" s="86">
        <v>1601</v>
      </c>
      <c r="Q131" s="86">
        <v>5774166.9900000002</v>
      </c>
      <c r="R131" s="86">
        <v>3606.6</v>
      </c>
    </row>
    <row r="132" spans="1:18" ht="12.75" customHeight="1">
      <c r="A132" s="84" t="s">
        <v>148</v>
      </c>
      <c r="B132" s="85">
        <v>116</v>
      </c>
      <c r="C132" s="86">
        <v>2364</v>
      </c>
      <c r="D132" s="86">
        <v>9648350.8800000008</v>
      </c>
      <c r="E132" s="86">
        <v>7273919.3700000001</v>
      </c>
      <c r="F132" s="86">
        <v>9661481.3000000007</v>
      </c>
      <c r="G132" s="86">
        <v>9829581.1899999995</v>
      </c>
      <c r="H132" s="86">
        <v>9829581.1899999995</v>
      </c>
      <c r="I132" s="86">
        <v>10522275.49</v>
      </c>
      <c r="J132" s="86">
        <v>4081.37</v>
      </c>
      <c r="K132" s="86">
        <v>3076.95</v>
      </c>
      <c r="L132" s="86">
        <v>4086.92</v>
      </c>
      <c r="M132" s="86">
        <v>4158.03</v>
      </c>
      <c r="N132" s="86">
        <v>4158.03</v>
      </c>
      <c r="O132" s="86">
        <v>4451.05</v>
      </c>
      <c r="P132" s="86">
        <v>12</v>
      </c>
      <c r="Q132" s="86">
        <v>52123.11</v>
      </c>
      <c r="R132" s="86">
        <v>4343.59</v>
      </c>
    </row>
    <row r="133" spans="1:18" ht="11.25" customHeight="1">
      <c r="A133" s="84" t="s">
        <v>149</v>
      </c>
      <c r="B133" s="85">
        <v>117</v>
      </c>
      <c r="C133" s="86">
        <v>41626</v>
      </c>
      <c r="D133" s="86">
        <v>86834270.930000007</v>
      </c>
      <c r="E133" s="86">
        <v>68856736.230000004</v>
      </c>
      <c r="F133" s="86">
        <v>123162999.28</v>
      </c>
      <c r="G133" s="86">
        <v>124103466.12</v>
      </c>
      <c r="H133" s="86">
        <v>124103466.12</v>
      </c>
      <c r="I133" s="86">
        <v>144656102.22999999</v>
      </c>
      <c r="J133" s="86">
        <v>2086.06</v>
      </c>
      <c r="K133" s="86">
        <v>1654.18</v>
      </c>
      <c r="L133" s="86">
        <v>2958.8</v>
      </c>
      <c r="M133" s="86">
        <v>2981.39</v>
      </c>
      <c r="N133" s="86">
        <v>2981.39</v>
      </c>
      <c r="O133" s="86">
        <v>3475.14</v>
      </c>
      <c r="P133" s="86">
        <v>2813</v>
      </c>
      <c r="Q133" s="86">
        <v>10460353.300000001</v>
      </c>
      <c r="R133" s="86">
        <v>3718.58</v>
      </c>
    </row>
    <row r="134" spans="1:18" ht="22.5" customHeight="1">
      <c r="A134" s="95" t="s">
        <v>150</v>
      </c>
      <c r="B134" s="85">
        <v>118</v>
      </c>
      <c r="C134" s="86">
        <v>15</v>
      </c>
      <c r="D134" s="86">
        <v>65117.06</v>
      </c>
      <c r="E134" s="86">
        <v>59486.87</v>
      </c>
      <c r="F134" s="86">
        <v>73527.92</v>
      </c>
      <c r="G134" s="86">
        <v>73527.92</v>
      </c>
      <c r="H134" s="86">
        <v>73527.92</v>
      </c>
      <c r="I134" s="86">
        <v>79088.31</v>
      </c>
      <c r="J134" s="86">
        <v>4341.1400000000003</v>
      </c>
      <c r="K134" s="86">
        <v>3965.79</v>
      </c>
      <c r="L134" s="86">
        <v>4901.8599999999997</v>
      </c>
      <c r="M134" s="86">
        <v>4901.8599999999997</v>
      </c>
      <c r="N134" s="86">
        <v>4901.8599999999997</v>
      </c>
      <c r="O134" s="86">
        <v>5272.55</v>
      </c>
      <c r="P134" s="86">
        <v>0</v>
      </c>
      <c r="Q134" s="86">
        <v>0</v>
      </c>
      <c r="R134" s="86">
        <v>0</v>
      </c>
    </row>
    <row r="135" spans="1:18" ht="11.25" customHeight="1">
      <c r="A135" s="84" t="s">
        <v>151</v>
      </c>
      <c r="B135" s="85">
        <v>119</v>
      </c>
      <c r="C135" s="86">
        <v>125</v>
      </c>
      <c r="D135" s="86">
        <v>732045.05</v>
      </c>
      <c r="E135" s="86">
        <v>449787.11</v>
      </c>
      <c r="F135" s="86">
        <v>732152.74</v>
      </c>
      <c r="G135" s="86">
        <v>1552795.05</v>
      </c>
      <c r="H135" s="86">
        <v>1552795.05</v>
      </c>
      <c r="I135" s="86">
        <v>1563310.87</v>
      </c>
      <c r="J135" s="86">
        <v>5856.36</v>
      </c>
      <c r="K135" s="86">
        <v>3598.3</v>
      </c>
      <c r="L135" s="86">
        <v>5857.22</v>
      </c>
      <c r="M135" s="86">
        <v>12422.36</v>
      </c>
      <c r="N135" s="86">
        <v>12422.36</v>
      </c>
      <c r="O135" s="86">
        <v>12506.49</v>
      </c>
      <c r="P135" s="86">
        <v>16</v>
      </c>
      <c r="Q135" s="86">
        <v>193943.14</v>
      </c>
      <c r="R135" s="86">
        <v>12121.45</v>
      </c>
    </row>
    <row r="136" spans="1:18" ht="22.5" customHeight="1">
      <c r="A136" s="96" t="s">
        <v>152</v>
      </c>
      <c r="B136" s="85">
        <v>120</v>
      </c>
      <c r="C136" s="86">
        <v>9</v>
      </c>
      <c r="D136" s="86">
        <v>69227.070000000007</v>
      </c>
      <c r="E136" s="86">
        <v>42721.2</v>
      </c>
      <c r="F136" s="86">
        <v>69227.070000000007</v>
      </c>
      <c r="G136" s="86">
        <v>153410.63</v>
      </c>
      <c r="H136" s="86">
        <v>153410.63</v>
      </c>
      <c r="I136" s="86">
        <v>153830.63</v>
      </c>
      <c r="J136" s="86">
        <v>7691.9</v>
      </c>
      <c r="K136" s="86">
        <v>4746.8</v>
      </c>
      <c r="L136" s="86">
        <v>7691.9</v>
      </c>
      <c r="M136" s="86">
        <v>17045.63</v>
      </c>
      <c r="N136" s="86">
        <v>17045.63</v>
      </c>
      <c r="O136" s="86">
        <v>17092.29</v>
      </c>
      <c r="P136" s="86">
        <v>1</v>
      </c>
      <c r="Q136" s="86">
        <v>18457.78</v>
      </c>
      <c r="R136" s="86">
        <v>18457.78</v>
      </c>
    </row>
    <row r="137" spans="1:18" ht="11.25" customHeight="1">
      <c r="A137" s="95" t="s">
        <v>93</v>
      </c>
      <c r="B137" s="85">
        <v>121</v>
      </c>
      <c r="C137" s="86">
        <v>62</v>
      </c>
      <c r="D137" s="86">
        <v>415774.55</v>
      </c>
      <c r="E137" s="86">
        <v>255962.94</v>
      </c>
      <c r="F137" s="86">
        <v>415858.83</v>
      </c>
      <c r="G137" s="86">
        <v>877653.64</v>
      </c>
      <c r="H137" s="86">
        <v>877653.64</v>
      </c>
      <c r="I137" s="86">
        <v>881009.54</v>
      </c>
      <c r="J137" s="86">
        <v>6706.04</v>
      </c>
      <c r="K137" s="86">
        <v>4128.43</v>
      </c>
      <c r="L137" s="86">
        <v>6707.4</v>
      </c>
      <c r="M137" s="86">
        <v>14155.7</v>
      </c>
      <c r="N137" s="86">
        <v>14155.7</v>
      </c>
      <c r="O137" s="86">
        <v>14209.83</v>
      </c>
      <c r="P137" s="86">
        <v>3</v>
      </c>
      <c r="Q137" s="86">
        <v>51557.31</v>
      </c>
      <c r="R137" s="86">
        <v>17185.77</v>
      </c>
    </row>
    <row r="138" spans="1:18" ht="11.25" customHeight="1">
      <c r="A138" s="95" t="s">
        <v>94</v>
      </c>
      <c r="B138" s="85">
        <v>122</v>
      </c>
      <c r="C138" s="86">
        <v>54</v>
      </c>
      <c r="D138" s="86">
        <v>247043.43</v>
      </c>
      <c r="E138" s="86">
        <v>151102.97</v>
      </c>
      <c r="F138" s="86">
        <v>247066.84</v>
      </c>
      <c r="G138" s="86">
        <v>521730.78</v>
      </c>
      <c r="H138" s="86">
        <v>521730.78</v>
      </c>
      <c r="I138" s="86">
        <v>528470.69999999995</v>
      </c>
      <c r="J138" s="86">
        <v>4574.88</v>
      </c>
      <c r="K138" s="86">
        <v>2798.2</v>
      </c>
      <c r="L138" s="86">
        <v>4575.3100000000004</v>
      </c>
      <c r="M138" s="86">
        <v>9661.68</v>
      </c>
      <c r="N138" s="86">
        <v>9661.68</v>
      </c>
      <c r="O138" s="86">
        <v>9786.49</v>
      </c>
      <c r="P138" s="86">
        <v>12</v>
      </c>
      <c r="Q138" s="86">
        <v>123928.05</v>
      </c>
      <c r="R138" s="86">
        <v>10327.34</v>
      </c>
    </row>
    <row r="139" spans="1:18" ht="22.5" customHeight="1">
      <c r="A139" s="84" t="s">
        <v>153</v>
      </c>
      <c r="B139" s="85">
        <v>123</v>
      </c>
      <c r="C139" s="86">
        <v>4</v>
      </c>
      <c r="D139" s="86">
        <v>7662.4</v>
      </c>
      <c r="E139" s="86">
        <v>3927.31</v>
      </c>
      <c r="F139" s="86">
        <v>10400.27</v>
      </c>
      <c r="G139" s="86">
        <v>10400.27</v>
      </c>
      <c r="H139" s="86">
        <v>10400.27</v>
      </c>
      <c r="I139" s="86">
        <v>12722</v>
      </c>
      <c r="J139" s="86">
        <v>1915.6</v>
      </c>
      <c r="K139" s="86">
        <v>981.83</v>
      </c>
      <c r="L139" s="86">
        <v>2600.0700000000002</v>
      </c>
      <c r="M139" s="86">
        <v>2600.0700000000002</v>
      </c>
      <c r="N139" s="86">
        <v>2600.0700000000002</v>
      </c>
      <c r="O139" s="86">
        <v>3180.5</v>
      </c>
      <c r="P139" s="86">
        <v>0</v>
      </c>
      <c r="Q139" s="86">
        <v>0</v>
      </c>
      <c r="R139" s="86">
        <v>0</v>
      </c>
    </row>
    <row r="140" spans="1:18" ht="11.25" customHeight="1">
      <c r="A140" s="84" t="s">
        <v>154</v>
      </c>
      <c r="B140" s="85">
        <v>124</v>
      </c>
      <c r="C140" s="86">
        <v>6</v>
      </c>
      <c r="D140" s="86">
        <v>35442.639999999999</v>
      </c>
      <c r="E140" s="86">
        <v>30622.99</v>
      </c>
      <c r="F140" s="86">
        <v>36740.14</v>
      </c>
      <c r="G140" s="86">
        <v>36740.14</v>
      </c>
      <c r="H140" s="86">
        <v>36740.14</v>
      </c>
      <c r="I140" s="86">
        <v>38704.620000000003</v>
      </c>
      <c r="J140" s="86">
        <v>5907.11</v>
      </c>
      <c r="K140" s="86">
        <v>5103.83</v>
      </c>
      <c r="L140" s="86">
        <v>6123.36</v>
      </c>
      <c r="M140" s="86">
        <v>6123.36</v>
      </c>
      <c r="N140" s="86">
        <v>6123.36</v>
      </c>
      <c r="O140" s="86">
        <v>6450.77</v>
      </c>
      <c r="P140" s="86">
        <v>0</v>
      </c>
      <c r="Q140" s="86">
        <v>0</v>
      </c>
      <c r="R140" s="86">
        <v>0</v>
      </c>
    </row>
    <row r="141" spans="1:18" ht="22.5" customHeight="1">
      <c r="A141" s="84" t="s">
        <v>155</v>
      </c>
      <c r="B141" s="85">
        <v>125</v>
      </c>
      <c r="C141" s="86">
        <v>4</v>
      </c>
      <c r="D141" s="86">
        <v>15613.71</v>
      </c>
      <c r="E141" s="86">
        <v>12989.08</v>
      </c>
      <c r="F141" s="86">
        <v>16911.21</v>
      </c>
      <c r="G141" s="86">
        <v>16911.21</v>
      </c>
      <c r="H141" s="86">
        <v>16911.21</v>
      </c>
      <c r="I141" s="86">
        <v>18209.21</v>
      </c>
      <c r="J141" s="86">
        <v>3903.43</v>
      </c>
      <c r="K141" s="86">
        <v>3247.27</v>
      </c>
      <c r="L141" s="86">
        <v>4227.8</v>
      </c>
      <c r="M141" s="86">
        <v>4227.8</v>
      </c>
      <c r="N141" s="86">
        <v>4227.8</v>
      </c>
      <c r="O141" s="86">
        <v>4552.3</v>
      </c>
      <c r="P141" s="86">
        <v>0</v>
      </c>
      <c r="Q141" s="86">
        <v>0</v>
      </c>
      <c r="R141" s="86">
        <v>0</v>
      </c>
    </row>
    <row r="142" spans="1:18" ht="33.75" customHeight="1">
      <c r="A142" s="84" t="s">
        <v>156</v>
      </c>
      <c r="B142" s="85">
        <v>126</v>
      </c>
      <c r="C142" s="86">
        <v>1925</v>
      </c>
      <c r="D142" s="86">
        <v>5775969.8300000001</v>
      </c>
      <c r="E142" s="86">
        <v>4610209.58</v>
      </c>
      <c r="F142" s="86">
        <v>6351591.7400000002</v>
      </c>
      <c r="G142" s="86">
        <v>6359195.1900000004</v>
      </c>
      <c r="H142" s="86">
        <v>6359195.1900000004</v>
      </c>
      <c r="I142" s="86">
        <v>7247748.9500000002</v>
      </c>
      <c r="J142" s="86">
        <v>3000.5</v>
      </c>
      <c r="K142" s="86">
        <v>2394.91</v>
      </c>
      <c r="L142" s="86">
        <v>3299.53</v>
      </c>
      <c r="M142" s="86">
        <v>3303.48</v>
      </c>
      <c r="N142" s="86">
        <v>3303.48</v>
      </c>
      <c r="O142" s="86">
        <v>3765.06</v>
      </c>
      <c r="P142" s="86">
        <v>184</v>
      </c>
      <c r="Q142" s="86">
        <v>777028.04</v>
      </c>
      <c r="R142" s="86">
        <v>4222.9799999999996</v>
      </c>
    </row>
    <row r="143" spans="1:18" ht="11.25" customHeight="1">
      <c r="A143" s="95" t="s">
        <v>74</v>
      </c>
      <c r="B143" s="85">
        <v>127</v>
      </c>
      <c r="C143" s="86">
        <v>2536</v>
      </c>
      <c r="D143" s="86">
        <v>8182617.96</v>
      </c>
      <c r="E143" s="86">
        <v>6624751.6299999999</v>
      </c>
      <c r="F143" s="86">
        <v>9237841.5700000003</v>
      </c>
      <c r="G143" s="86">
        <v>9562517.2300000004</v>
      </c>
      <c r="H143" s="86">
        <v>9562517.2300000004</v>
      </c>
      <c r="I143" s="86">
        <v>10354805.619999999</v>
      </c>
      <c r="J143" s="86">
        <v>3226.58</v>
      </c>
      <c r="K143" s="86">
        <v>2612.2800000000002</v>
      </c>
      <c r="L143" s="86">
        <v>3642.68</v>
      </c>
      <c r="M143" s="86">
        <v>3770.71</v>
      </c>
      <c r="N143" s="86">
        <v>3770.71</v>
      </c>
      <c r="O143" s="86">
        <v>4083.13</v>
      </c>
      <c r="P143" s="86">
        <v>238</v>
      </c>
      <c r="Q143" s="86">
        <v>1253997.94</v>
      </c>
      <c r="R143" s="86">
        <v>5268.9</v>
      </c>
    </row>
    <row r="144" spans="1:18" ht="33.75" customHeight="1">
      <c r="A144" s="84" t="s">
        <v>157</v>
      </c>
      <c r="B144" s="85">
        <v>128</v>
      </c>
      <c r="C144" s="86">
        <v>10667</v>
      </c>
      <c r="D144" s="86">
        <v>23476084.449999999</v>
      </c>
      <c r="E144" s="86">
        <v>18359000.670000002</v>
      </c>
      <c r="F144" s="86">
        <v>31647282.18</v>
      </c>
      <c r="G144" s="86">
        <v>31680089.800000001</v>
      </c>
      <c r="H144" s="86">
        <v>31818891.239999998</v>
      </c>
      <c r="I144" s="86">
        <v>34843739.299999997</v>
      </c>
      <c r="J144" s="86">
        <v>2200.81</v>
      </c>
      <c r="K144" s="86">
        <v>1721.1</v>
      </c>
      <c r="L144" s="86">
        <v>2966.84</v>
      </c>
      <c r="M144" s="86">
        <v>2969.92</v>
      </c>
      <c r="N144" s="86">
        <v>2982.93</v>
      </c>
      <c r="O144" s="86">
        <v>3266.5</v>
      </c>
      <c r="P144" s="86">
        <v>692</v>
      </c>
      <c r="Q144" s="86">
        <v>2173010.9</v>
      </c>
      <c r="R144" s="86">
        <v>3140.19</v>
      </c>
    </row>
    <row r="145" spans="1:18" ht="22.5" customHeight="1">
      <c r="A145" s="84" t="s">
        <v>158</v>
      </c>
      <c r="B145" s="85">
        <v>129</v>
      </c>
      <c r="C145" s="86">
        <v>8359</v>
      </c>
      <c r="D145" s="86">
        <v>19394993.199999999</v>
      </c>
      <c r="E145" s="86">
        <v>14880675.76</v>
      </c>
      <c r="F145" s="86">
        <v>26936869.420000002</v>
      </c>
      <c r="G145" s="86">
        <v>26965821.550000001</v>
      </c>
      <c r="H145" s="86">
        <v>27090508.579999998</v>
      </c>
      <c r="I145" s="86">
        <v>30016981.359999999</v>
      </c>
      <c r="J145" s="86">
        <v>2320.25</v>
      </c>
      <c r="K145" s="86">
        <v>1780.2</v>
      </c>
      <c r="L145" s="86">
        <v>3222.5</v>
      </c>
      <c r="M145" s="86">
        <v>3225.96</v>
      </c>
      <c r="N145" s="86">
        <v>3240.88</v>
      </c>
      <c r="O145" s="86">
        <v>3590.98</v>
      </c>
      <c r="P145" s="86">
        <v>290</v>
      </c>
      <c r="Q145" s="86">
        <v>1044405.51</v>
      </c>
      <c r="R145" s="86">
        <v>3601.4</v>
      </c>
    </row>
    <row r="146" spans="1:18" ht="11.25" customHeight="1">
      <c r="A146" s="84" t="s">
        <v>159</v>
      </c>
      <c r="B146" s="85">
        <v>130</v>
      </c>
      <c r="C146" s="86">
        <v>1716</v>
      </c>
      <c r="D146" s="86">
        <v>3426876.59</v>
      </c>
      <c r="E146" s="86">
        <v>2925229.02</v>
      </c>
      <c r="F146" s="86">
        <v>3851071.98</v>
      </c>
      <c r="G146" s="86">
        <v>3854927.47</v>
      </c>
      <c r="H146" s="86">
        <v>3869041.88</v>
      </c>
      <c r="I146" s="86">
        <v>3944402.78</v>
      </c>
      <c r="J146" s="86">
        <v>1997.01</v>
      </c>
      <c r="K146" s="86">
        <v>1704.68</v>
      </c>
      <c r="L146" s="86">
        <v>2244.21</v>
      </c>
      <c r="M146" s="86">
        <v>2246.46</v>
      </c>
      <c r="N146" s="86">
        <v>2254.69</v>
      </c>
      <c r="O146" s="86">
        <v>2298.6</v>
      </c>
      <c r="P146" s="86">
        <v>295</v>
      </c>
      <c r="Q146" s="86">
        <v>956353.76</v>
      </c>
      <c r="R146" s="86">
        <v>3241.88</v>
      </c>
    </row>
    <row r="147" spans="1:18" ht="11.25" customHeight="1">
      <c r="A147" s="84" t="s">
        <v>160</v>
      </c>
      <c r="B147" s="85">
        <v>131</v>
      </c>
      <c r="C147" s="86">
        <v>592</v>
      </c>
      <c r="D147" s="86">
        <v>654214.66</v>
      </c>
      <c r="E147" s="86">
        <v>553095.89</v>
      </c>
      <c r="F147" s="86">
        <v>859340.78</v>
      </c>
      <c r="G147" s="86">
        <v>859340.78</v>
      </c>
      <c r="H147" s="86">
        <v>859340.78</v>
      </c>
      <c r="I147" s="86">
        <v>882355.16</v>
      </c>
      <c r="J147" s="86">
        <v>1105.0899999999999</v>
      </c>
      <c r="K147" s="86">
        <v>934.28</v>
      </c>
      <c r="L147" s="86">
        <v>1451.59</v>
      </c>
      <c r="M147" s="86">
        <v>1451.59</v>
      </c>
      <c r="N147" s="86">
        <v>1451.59</v>
      </c>
      <c r="O147" s="86">
        <v>1490.46</v>
      </c>
      <c r="P147" s="86">
        <v>107</v>
      </c>
      <c r="Q147" s="86">
        <v>172251.63</v>
      </c>
      <c r="R147" s="86">
        <v>1609.83</v>
      </c>
    </row>
    <row r="148" spans="1:18" ht="11.25" customHeight="1">
      <c r="A148" s="84" t="s">
        <v>161</v>
      </c>
      <c r="B148" s="85">
        <v>132</v>
      </c>
      <c r="C148" s="86">
        <v>534</v>
      </c>
      <c r="D148" s="86">
        <v>1380430.98</v>
      </c>
      <c r="E148" s="86">
        <v>838736.53</v>
      </c>
      <c r="F148" s="86">
        <v>1579043.2</v>
      </c>
      <c r="G148" s="86">
        <v>1579043.2</v>
      </c>
      <c r="H148" s="86">
        <v>1579546.09</v>
      </c>
      <c r="I148" s="86">
        <v>1674562.53</v>
      </c>
      <c r="J148" s="86">
        <v>2585.08</v>
      </c>
      <c r="K148" s="86">
        <v>1570.67</v>
      </c>
      <c r="L148" s="86">
        <v>2957.01</v>
      </c>
      <c r="M148" s="86">
        <v>2957.01</v>
      </c>
      <c r="N148" s="86">
        <v>2957.95</v>
      </c>
      <c r="O148" s="86">
        <v>3135.88</v>
      </c>
      <c r="P148" s="86">
        <v>6</v>
      </c>
      <c r="Q148" s="86">
        <v>15276.19</v>
      </c>
      <c r="R148" s="86">
        <v>2546.0300000000002</v>
      </c>
    </row>
    <row r="149" spans="1:18" ht="11.25" customHeight="1">
      <c r="A149" s="84" t="s">
        <v>162</v>
      </c>
      <c r="B149" s="85">
        <v>1321</v>
      </c>
      <c r="C149" s="86">
        <v>450</v>
      </c>
      <c r="D149" s="86">
        <v>1238792.33</v>
      </c>
      <c r="E149" s="86">
        <v>739055.37</v>
      </c>
      <c r="F149" s="86">
        <v>1391843.7</v>
      </c>
      <c r="G149" s="86">
        <v>1391843.7</v>
      </c>
      <c r="H149" s="86">
        <v>1392346.59</v>
      </c>
      <c r="I149" s="86">
        <v>1471717.85</v>
      </c>
      <c r="J149" s="86">
        <v>2752.87</v>
      </c>
      <c r="K149" s="86">
        <v>1642.35</v>
      </c>
      <c r="L149" s="86">
        <v>3092.99</v>
      </c>
      <c r="M149" s="86">
        <v>3092.99</v>
      </c>
      <c r="N149" s="86">
        <v>3094.1</v>
      </c>
      <c r="O149" s="86">
        <v>3270.48</v>
      </c>
      <c r="P149" s="86">
        <v>3</v>
      </c>
      <c r="Q149" s="86">
        <v>9124.19</v>
      </c>
      <c r="R149" s="86">
        <v>3041.4</v>
      </c>
    </row>
    <row r="150" spans="1:18" ht="41.25" customHeight="1">
      <c r="A150" s="84" t="s">
        <v>163</v>
      </c>
      <c r="B150" s="85">
        <v>133</v>
      </c>
      <c r="C150" s="86">
        <v>111</v>
      </c>
      <c r="D150" s="86">
        <v>205028.77</v>
      </c>
      <c r="E150" s="86">
        <v>135136.20000000001</v>
      </c>
      <c r="F150" s="86">
        <v>315817.73</v>
      </c>
      <c r="G150" s="86">
        <v>320141.07</v>
      </c>
      <c r="H150" s="86">
        <v>320141.07</v>
      </c>
      <c r="I150" s="86">
        <v>366114.29</v>
      </c>
      <c r="J150" s="86">
        <v>1847.11</v>
      </c>
      <c r="K150" s="86">
        <v>1217.44</v>
      </c>
      <c r="L150" s="86">
        <v>2845.2</v>
      </c>
      <c r="M150" s="86">
        <v>2884.15</v>
      </c>
      <c r="N150" s="86">
        <v>2884.15</v>
      </c>
      <c r="O150" s="86">
        <v>3298.33</v>
      </c>
      <c r="P150" s="86">
        <v>0</v>
      </c>
      <c r="Q150" s="86">
        <v>0</v>
      </c>
      <c r="R150" s="86">
        <v>0</v>
      </c>
    </row>
    <row r="151" spans="1:18" ht="11.25" customHeight="1">
      <c r="A151" s="84" t="s">
        <v>164</v>
      </c>
      <c r="B151" s="85">
        <v>134</v>
      </c>
      <c r="C151" s="86">
        <v>4468</v>
      </c>
      <c r="D151" s="86">
        <v>9411853.1199999992</v>
      </c>
      <c r="E151" s="86">
        <v>6555885.4500000002</v>
      </c>
      <c r="F151" s="86">
        <v>13546386.939999999</v>
      </c>
      <c r="G151" s="86">
        <v>13572054.58</v>
      </c>
      <c r="H151" s="86">
        <v>13651077.07</v>
      </c>
      <c r="I151" s="86">
        <v>15044394.07</v>
      </c>
      <c r="J151" s="86">
        <v>2106.5</v>
      </c>
      <c r="K151" s="86">
        <v>1467.3</v>
      </c>
      <c r="L151" s="86">
        <v>3031.87</v>
      </c>
      <c r="M151" s="86">
        <v>3037.61</v>
      </c>
      <c r="N151" s="86">
        <v>3055.3</v>
      </c>
      <c r="O151" s="86">
        <v>3367.14</v>
      </c>
      <c r="P151" s="86">
        <v>70</v>
      </c>
      <c r="Q151" s="86">
        <v>237877.55</v>
      </c>
      <c r="R151" s="86">
        <v>3398.25</v>
      </c>
    </row>
    <row r="152" spans="1:18" ht="11.25" customHeight="1">
      <c r="A152" s="84" t="s">
        <v>165</v>
      </c>
      <c r="B152" s="85">
        <v>1341</v>
      </c>
      <c r="C152" s="86">
        <v>5375</v>
      </c>
      <c r="D152" s="86">
        <v>10364550.800000001</v>
      </c>
      <c r="E152" s="86">
        <v>6646665.1600000001</v>
      </c>
      <c r="F152" s="86">
        <v>15523611.5</v>
      </c>
      <c r="G152" s="86">
        <v>15530751.48</v>
      </c>
      <c r="H152" s="86">
        <v>15554591.34</v>
      </c>
      <c r="I152" s="86">
        <v>16971412.600000001</v>
      </c>
      <c r="J152" s="86">
        <v>1928.29</v>
      </c>
      <c r="K152" s="86">
        <v>1236.5899999999999</v>
      </c>
      <c r="L152" s="86">
        <v>2888.11</v>
      </c>
      <c r="M152" s="86">
        <v>2889.44</v>
      </c>
      <c r="N152" s="86">
        <v>2893.88</v>
      </c>
      <c r="O152" s="86">
        <v>3157.47</v>
      </c>
      <c r="P152" s="86">
        <v>58</v>
      </c>
      <c r="Q152" s="86">
        <v>183730.8</v>
      </c>
      <c r="R152" s="86">
        <v>3167.77</v>
      </c>
    </row>
    <row r="153" spans="1:18" ht="22.5" customHeight="1">
      <c r="A153" s="96" t="s">
        <v>92</v>
      </c>
      <c r="B153" s="85">
        <v>1342</v>
      </c>
      <c r="C153" s="86">
        <v>788</v>
      </c>
      <c r="D153" s="86">
        <v>2003724.57</v>
      </c>
      <c r="E153" s="86">
        <v>967968.78</v>
      </c>
      <c r="F153" s="86">
        <v>2692834.71</v>
      </c>
      <c r="G153" s="86">
        <v>2692834.71</v>
      </c>
      <c r="H153" s="86">
        <v>2693429.65</v>
      </c>
      <c r="I153" s="86">
        <v>2763826.31</v>
      </c>
      <c r="J153" s="86">
        <v>2542.8000000000002</v>
      </c>
      <c r="K153" s="86">
        <v>1228.3900000000001</v>
      </c>
      <c r="L153" s="86">
        <v>3417.3</v>
      </c>
      <c r="M153" s="86">
        <v>3417.3</v>
      </c>
      <c r="N153" s="86">
        <v>3418.06</v>
      </c>
      <c r="O153" s="86">
        <v>3507.39</v>
      </c>
      <c r="P153" s="86">
        <v>16</v>
      </c>
      <c r="Q153" s="86">
        <v>55052.800000000003</v>
      </c>
      <c r="R153" s="86">
        <v>3440.8</v>
      </c>
    </row>
    <row r="154" spans="1:18" ht="11.25" customHeight="1">
      <c r="A154" s="95" t="s">
        <v>93</v>
      </c>
      <c r="B154" s="85">
        <v>1343</v>
      </c>
      <c r="C154" s="86">
        <v>2206</v>
      </c>
      <c r="D154" s="86">
        <v>4179021.36</v>
      </c>
      <c r="E154" s="86">
        <v>2715329.13</v>
      </c>
      <c r="F154" s="86">
        <v>6248523.1200000001</v>
      </c>
      <c r="G154" s="86">
        <v>6252863.3200000003</v>
      </c>
      <c r="H154" s="86">
        <v>6269615.79</v>
      </c>
      <c r="I154" s="86">
        <v>7000524.46</v>
      </c>
      <c r="J154" s="86">
        <v>1894.39</v>
      </c>
      <c r="K154" s="86">
        <v>1230.8800000000001</v>
      </c>
      <c r="L154" s="86">
        <v>2832.51</v>
      </c>
      <c r="M154" s="86">
        <v>2834.48</v>
      </c>
      <c r="N154" s="86">
        <v>2842.07</v>
      </c>
      <c r="O154" s="86">
        <v>3173.4</v>
      </c>
      <c r="P154" s="86">
        <v>20</v>
      </c>
      <c r="Q154" s="86">
        <v>64290.55</v>
      </c>
      <c r="R154" s="86">
        <v>3214.53</v>
      </c>
    </row>
    <row r="155" spans="1:18" ht="11.25" customHeight="1">
      <c r="A155" s="95" t="s">
        <v>94</v>
      </c>
      <c r="B155" s="85">
        <v>1344</v>
      </c>
      <c r="C155" s="86">
        <v>2381</v>
      </c>
      <c r="D155" s="86">
        <v>4181804.87</v>
      </c>
      <c r="E155" s="86">
        <v>2963367.25</v>
      </c>
      <c r="F155" s="86">
        <v>6582253.6699999999</v>
      </c>
      <c r="G155" s="86">
        <v>6585053.4500000002</v>
      </c>
      <c r="H155" s="86">
        <v>6591545.9000000004</v>
      </c>
      <c r="I155" s="86">
        <v>7207061.8300000001</v>
      </c>
      <c r="J155" s="86">
        <v>1756.32</v>
      </c>
      <c r="K155" s="86">
        <v>1244.5899999999999</v>
      </c>
      <c r="L155" s="86">
        <v>2764.49</v>
      </c>
      <c r="M155" s="86">
        <v>2765.67</v>
      </c>
      <c r="N155" s="86">
        <v>2768.39</v>
      </c>
      <c r="O155" s="86">
        <v>3026.91</v>
      </c>
      <c r="P155" s="86">
        <v>22</v>
      </c>
      <c r="Q155" s="86">
        <v>64387.45</v>
      </c>
      <c r="R155" s="86">
        <v>2926.7</v>
      </c>
    </row>
    <row r="156" spans="1:18" ht="22.5" customHeight="1">
      <c r="A156" s="84" t="s">
        <v>166</v>
      </c>
      <c r="B156" s="85">
        <v>1345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0</v>
      </c>
      <c r="N156" s="86">
        <v>0</v>
      </c>
      <c r="O156" s="86">
        <v>0</v>
      </c>
      <c r="P156" s="86">
        <v>0</v>
      </c>
      <c r="Q156" s="86">
        <v>0</v>
      </c>
      <c r="R156" s="86">
        <v>0</v>
      </c>
    </row>
    <row r="157" spans="1:18" ht="11.25" customHeight="1">
      <c r="A157" s="84" t="s">
        <v>167</v>
      </c>
      <c r="B157" s="85">
        <v>1346</v>
      </c>
      <c r="C157" s="86">
        <v>5375</v>
      </c>
      <c r="D157" s="86">
        <v>10364550.800000001</v>
      </c>
      <c r="E157" s="86">
        <v>6646665.1600000001</v>
      </c>
      <c r="F157" s="86">
        <v>15523611.5</v>
      </c>
      <c r="G157" s="86">
        <v>15530751.48</v>
      </c>
      <c r="H157" s="86">
        <v>15554591.34</v>
      </c>
      <c r="I157" s="86">
        <v>16971412.600000001</v>
      </c>
      <c r="J157" s="86">
        <v>1928.29</v>
      </c>
      <c r="K157" s="86">
        <v>1236.5899999999999</v>
      </c>
      <c r="L157" s="86">
        <v>2888.11</v>
      </c>
      <c r="M157" s="86">
        <v>2889.44</v>
      </c>
      <c r="N157" s="86">
        <v>2893.88</v>
      </c>
      <c r="O157" s="86">
        <v>3157.47</v>
      </c>
      <c r="P157" s="86">
        <v>58</v>
      </c>
      <c r="Q157" s="86">
        <v>183730.8</v>
      </c>
      <c r="R157" s="86">
        <v>3167.77</v>
      </c>
    </row>
    <row r="158" spans="1:18" ht="33.75" customHeight="1">
      <c r="A158" s="84" t="s">
        <v>168</v>
      </c>
      <c r="B158" s="85">
        <v>135</v>
      </c>
      <c r="C158" s="86">
        <v>4839</v>
      </c>
      <c r="D158" s="86">
        <v>19774819.719999999</v>
      </c>
      <c r="E158" s="86">
        <v>17003678.010000002</v>
      </c>
      <c r="F158" s="86">
        <v>20052030.539999999</v>
      </c>
      <c r="G158" s="86">
        <v>20068999.16</v>
      </c>
      <c r="H158" s="86">
        <v>20068999.16</v>
      </c>
      <c r="I158" s="86">
        <v>21336399.379999999</v>
      </c>
      <c r="J158" s="86">
        <v>4086.55</v>
      </c>
      <c r="K158" s="86">
        <v>3513.88</v>
      </c>
      <c r="L158" s="86">
        <v>4143.84</v>
      </c>
      <c r="M158" s="86">
        <v>4147.34</v>
      </c>
      <c r="N158" s="86">
        <v>4147.34</v>
      </c>
      <c r="O158" s="86">
        <v>4409.26</v>
      </c>
      <c r="P158" s="86">
        <v>50</v>
      </c>
      <c r="Q158" s="86">
        <v>361769.26</v>
      </c>
      <c r="R158" s="86">
        <v>7235.39</v>
      </c>
    </row>
    <row r="159" spans="1:18" ht="22.5" customHeight="1">
      <c r="A159" s="84" t="s">
        <v>169</v>
      </c>
      <c r="B159" s="85">
        <v>136</v>
      </c>
      <c r="C159" s="86">
        <v>45</v>
      </c>
      <c r="D159" s="86">
        <v>1022540.09</v>
      </c>
      <c r="E159" s="86">
        <v>1018716.56</v>
      </c>
      <c r="F159" s="86">
        <v>1022540.09</v>
      </c>
      <c r="G159" s="86">
        <v>1022540.09</v>
      </c>
      <c r="H159" s="86">
        <v>1022540.09</v>
      </c>
      <c r="I159" s="86">
        <v>1023460</v>
      </c>
      <c r="J159" s="86">
        <v>22723.11</v>
      </c>
      <c r="K159" s="86">
        <v>22638.15</v>
      </c>
      <c r="L159" s="86">
        <v>22723.11</v>
      </c>
      <c r="M159" s="86">
        <v>22723.11</v>
      </c>
      <c r="N159" s="86">
        <v>22723.11</v>
      </c>
      <c r="O159" s="86">
        <v>22743.56</v>
      </c>
      <c r="P159" s="86">
        <v>0</v>
      </c>
      <c r="Q159" s="86">
        <v>0</v>
      </c>
      <c r="R159" s="86">
        <v>0</v>
      </c>
    </row>
    <row r="160" spans="1:18" ht="22.5" customHeight="1">
      <c r="A160" s="95" t="s">
        <v>170</v>
      </c>
      <c r="B160" s="85">
        <v>137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</row>
    <row r="161" spans="1:18" ht="11.25" customHeight="1">
      <c r="A161" s="95" t="s">
        <v>171</v>
      </c>
      <c r="B161" s="85">
        <v>138</v>
      </c>
      <c r="C161" s="86">
        <v>39</v>
      </c>
      <c r="D161" s="86">
        <v>972140.18</v>
      </c>
      <c r="E161" s="86">
        <v>970857.98</v>
      </c>
      <c r="F161" s="86">
        <v>972140.18</v>
      </c>
      <c r="G161" s="86">
        <v>972140.18</v>
      </c>
      <c r="H161" s="86">
        <v>972140.18</v>
      </c>
      <c r="I161" s="86">
        <v>972190.09</v>
      </c>
      <c r="J161" s="86">
        <v>24926.67</v>
      </c>
      <c r="K161" s="86">
        <v>24893.79</v>
      </c>
      <c r="L161" s="86">
        <v>24926.67</v>
      </c>
      <c r="M161" s="86">
        <v>24926.67</v>
      </c>
      <c r="N161" s="86">
        <v>24926.67</v>
      </c>
      <c r="O161" s="86">
        <v>24927.95</v>
      </c>
      <c r="P161" s="86">
        <v>0</v>
      </c>
      <c r="Q161" s="86">
        <v>0</v>
      </c>
      <c r="R161" s="86">
        <v>0</v>
      </c>
    </row>
    <row r="162" spans="1:18" ht="11.25" customHeight="1">
      <c r="A162" s="95" t="s">
        <v>172</v>
      </c>
      <c r="B162" s="85">
        <v>139</v>
      </c>
      <c r="C162" s="86">
        <v>6</v>
      </c>
      <c r="D162" s="86">
        <v>50399.91</v>
      </c>
      <c r="E162" s="86">
        <v>47858.58</v>
      </c>
      <c r="F162" s="86">
        <v>50399.91</v>
      </c>
      <c r="G162" s="86">
        <v>50399.91</v>
      </c>
      <c r="H162" s="86">
        <v>50399.91</v>
      </c>
      <c r="I162" s="86">
        <v>51269.91</v>
      </c>
      <c r="J162" s="86">
        <v>8399.98</v>
      </c>
      <c r="K162" s="86">
        <v>7976.43</v>
      </c>
      <c r="L162" s="86">
        <v>8399.98</v>
      </c>
      <c r="M162" s="86">
        <v>8399.98</v>
      </c>
      <c r="N162" s="86">
        <v>8399.98</v>
      </c>
      <c r="O162" s="86">
        <v>8544.98</v>
      </c>
      <c r="P162" s="86">
        <v>0</v>
      </c>
      <c r="Q162" s="86">
        <v>0</v>
      </c>
      <c r="R162" s="86">
        <v>0</v>
      </c>
    </row>
    <row r="163" spans="1:18" ht="21" customHeight="1">
      <c r="A163" s="84" t="s">
        <v>173</v>
      </c>
      <c r="B163" s="85">
        <v>140</v>
      </c>
      <c r="C163" s="86">
        <v>375</v>
      </c>
      <c r="D163" s="86">
        <v>2519181.7400000002</v>
      </c>
      <c r="E163" s="86">
        <v>2459235.4900000002</v>
      </c>
      <c r="F163" s="86">
        <v>2526147.67</v>
      </c>
      <c r="G163" s="86">
        <v>2526147.67</v>
      </c>
      <c r="H163" s="86">
        <v>2526147.67</v>
      </c>
      <c r="I163" s="86">
        <v>2575964.11</v>
      </c>
      <c r="J163" s="86">
        <v>6717.82</v>
      </c>
      <c r="K163" s="86">
        <v>6557.96</v>
      </c>
      <c r="L163" s="86">
        <v>6736.39</v>
      </c>
      <c r="M163" s="86">
        <v>6736.39</v>
      </c>
      <c r="N163" s="86">
        <v>6736.39</v>
      </c>
      <c r="O163" s="86">
        <v>6869.24</v>
      </c>
      <c r="P163" s="86">
        <v>6</v>
      </c>
      <c r="Q163" s="86">
        <v>57976.03</v>
      </c>
      <c r="R163" s="86">
        <v>9662.67</v>
      </c>
    </row>
    <row r="164" spans="1:18" ht="11.25" customHeight="1">
      <c r="A164" s="84" t="s">
        <v>174</v>
      </c>
      <c r="B164" s="85">
        <v>141</v>
      </c>
      <c r="C164" s="86">
        <v>1</v>
      </c>
      <c r="D164" s="86">
        <v>9243.48</v>
      </c>
      <c r="E164" s="86">
        <v>9018.93</v>
      </c>
      <c r="F164" s="86">
        <v>9243.48</v>
      </c>
      <c r="G164" s="86">
        <v>9243.48</v>
      </c>
      <c r="H164" s="86">
        <v>9243.48</v>
      </c>
      <c r="I164" s="86">
        <v>9543.48</v>
      </c>
      <c r="J164" s="86">
        <v>9243.48</v>
      </c>
      <c r="K164" s="86">
        <v>9018.93</v>
      </c>
      <c r="L164" s="86">
        <v>9243.48</v>
      </c>
      <c r="M164" s="86">
        <v>9243.48</v>
      </c>
      <c r="N164" s="86">
        <v>9243.48</v>
      </c>
      <c r="O164" s="86">
        <v>9543.48</v>
      </c>
      <c r="P164" s="86">
        <v>0</v>
      </c>
      <c r="Q164" s="86">
        <v>0</v>
      </c>
      <c r="R164" s="86">
        <v>0</v>
      </c>
    </row>
    <row r="165" spans="1:18" ht="11.25" customHeight="1">
      <c r="A165" s="84" t="s">
        <v>175</v>
      </c>
      <c r="B165" s="85">
        <v>142</v>
      </c>
      <c r="C165" s="86">
        <v>16</v>
      </c>
      <c r="D165" s="86">
        <v>90359.43</v>
      </c>
      <c r="E165" s="86">
        <v>85113.17</v>
      </c>
      <c r="F165" s="86">
        <v>90938.46</v>
      </c>
      <c r="G165" s="86">
        <v>90938.46</v>
      </c>
      <c r="H165" s="86">
        <v>90938.46</v>
      </c>
      <c r="I165" s="86">
        <v>94848.46</v>
      </c>
      <c r="J165" s="86">
        <v>5647.46</v>
      </c>
      <c r="K165" s="86">
        <v>5319.57</v>
      </c>
      <c r="L165" s="86">
        <v>5683.65</v>
      </c>
      <c r="M165" s="86">
        <v>5683.65</v>
      </c>
      <c r="N165" s="86">
        <v>5683.65</v>
      </c>
      <c r="O165" s="86">
        <v>5928.03</v>
      </c>
      <c r="P165" s="86">
        <v>0</v>
      </c>
      <c r="Q165" s="86">
        <v>0</v>
      </c>
      <c r="R165" s="86">
        <v>0</v>
      </c>
    </row>
    <row r="166" spans="1:18" ht="11.25" customHeight="1">
      <c r="A166" s="84" t="s">
        <v>176</v>
      </c>
      <c r="B166" s="85">
        <v>143</v>
      </c>
      <c r="C166" s="86">
        <v>57</v>
      </c>
      <c r="D166" s="86">
        <v>200589.25</v>
      </c>
      <c r="E166" s="86">
        <v>167791.91</v>
      </c>
      <c r="F166" s="86">
        <v>207216.29</v>
      </c>
      <c r="G166" s="86">
        <v>207216.29</v>
      </c>
      <c r="H166" s="86">
        <v>207216.29</v>
      </c>
      <c r="I166" s="86">
        <v>228008.01</v>
      </c>
      <c r="J166" s="86">
        <v>3519.11</v>
      </c>
      <c r="K166" s="86">
        <v>2943.72</v>
      </c>
      <c r="L166" s="86">
        <v>3635.37</v>
      </c>
      <c r="M166" s="86">
        <v>3635.37</v>
      </c>
      <c r="N166" s="86">
        <v>3635.37</v>
      </c>
      <c r="O166" s="86">
        <v>4000.14</v>
      </c>
      <c r="P166" s="86">
        <v>1</v>
      </c>
      <c r="Q166" s="86">
        <v>6449.32</v>
      </c>
      <c r="R166" s="86">
        <v>6449.32</v>
      </c>
    </row>
    <row r="167" spans="1:18" ht="12.75" customHeight="1">
      <c r="A167" s="84" t="s">
        <v>177</v>
      </c>
      <c r="B167" s="85">
        <v>144</v>
      </c>
      <c r="C167" s="86">
        <v>0</v>
      </c>
      <c r="D167" s="86">
        <v>0</v>
      </c>
      <c r="E167" s="86">
        <v>0</v>
      </c>
      <c r="F167" s="86">
        <v>0</v>
      </c>
      <c r="G167" s="86">
        <v>0</v>
      </c>
      <c r="H167" s="86">
        <v>0</v>
      </c>
      <c r="I167" s="86">
        <v>0</v>
      </c>
      <c r="J167" s="86">
        <v>0</v>
      </c>
      <c r="K167" s="86">
        <v>0</v>
      </c>
      <c r="L167" s="86">
        <v>0</v>
      </c>
      <c r="M167" s="86">
        <v>0</v>
      </c>
      <c r="N167" s="86">
        <v>0</v>
      </c>
      <c r="O167" s="86">
        <v>0</v>
      </c>
      <c r="P167" s="86">
        <v>0</v>
      </c>
      <c r="Q167" s="86">
        <v>0</v>
      </c>
      <c r="R167" s="86">
        <v>0</v>
      </c>
    </row>
    <row r="168" spans="1:18" ht="11.25" customHeight="1">
      <c r="A168" s="84" t="s">
        <v>178</v>
      </c>
      <c r="B168" s="85">
        <v>145</v>
      </c>
      <c r="C168" s="86">
        <v>122</v>
      </c>
      <c r="D168" s="86">
        <v>1591497.5</v>
      </c>
      <c r="E168" s="86">
        <v>1568850.52</v>
      </c>
      <c r="F168" s="86">
        <v>1592528.2</v>
      </c>
      <c r="G168" s="86">
        <v>1592528.2</v>
      </c>
      <c r="H168" s="86">
        <v>1592528.2</v>
      </c>
      <c r="I168" s="86">
        <v>1607575.67</v>
      </c>
      <c r="J168" s="86">
        <v>13045.06</v>
      </c>
      <c r="K168" s="86">
        <v>12859.43</v>
      </c>
      <c r="L168" s="86">
        <v>13053.51</v>
      </c>
      <c r="M168" s="86">
        <v>13053.51</v>
      </c>
      <c r="N168" s="86">
        <v>13053.51</v>
      </c>
      <c r="O168" s="86">
        <v>13176.85</v>
      </c>
      <c r="P168" s="86">
        <v>15</v>
      </c>
      <c r="Q168" s="86">
        <v>133308.87</v>
      </c>
      <c r="R168" s="86">
        <v>8887.26</v>
      </c>
    </row>
    <row r="169" spans="1:18" ht="11.25" customHeight="1">
      <c r="A169" s="84" t="s">
        <v>179</v>
      </c>
      <c r="B169" s="85">
        <v>146</v>
      </c>
      <c r="C169" s="86">
        <v>2227</v>
      </c>
      <c r="D169" s="86">
        <v>7907143.9299999997</v>
      </c>
      <c r="E169" s="86">
        <v>6698716.0700000003</v>
      </c>
      <c r="F169" s="86">
        <v>7975837.7800000003</v>
      </c>
      <c r="G169" s="86">
        <v>7992140.3499999996</v>
      </c>
      <c r="H169" s="86">
        <v>7992140.3499999996</v>
      </c>
      <c r="I169" s="86">
        <v>8522260.3800000008</v>
      </c>
      <c r="J169" s="86">
        <v>3550.58</v>
      </c>
      <c r="K169" s="86">
        <v>3007.96</v>
      </c>
      <c r="L169" s="86">
        <v>3581.43</v>
      </c>
      <c r="M169" s="86">
        <v>3588.75</v>
      </c>
      <c r="N169" s="86">
        <v>3588.75</v>
      </c>
      <c r="O169" s="86">
        <v>3826.79</v>
      </c>
      <c r="P169" s="86">
        <v>15</v>
      </c>
      <c r="Q169" s="86">
        <v>99067.79</v>
      </c>
      <c r="R169" s="86">
        <v>6604.52</v>
      </c>
    </row>
    <row r="170" spans="1:18" ht="11.25" customHeight="1">
      <c r="A170" s="84" t="s">
        <v>180</v>
      </c>
      <c r="B170" s="85">
        <v>1461</v>
      </c>
      <c r="C170" s="86">
        <v>1971</v>
      </c>
      <c r="D170" s="86">
        <v>6359745.5300000003</v>
      </c>
      <c r="E170" s="86">
        <v>4933483.74</v>
      </c>
      <c r="F170" s="86">
        <v>6542110.6699999999</v>
      </c>
      <c r="G170" s="86">
        <v>6542776.7199999997</v>
      </c>
      <c r="H170" s="86">
        <v>6542776.7199999997</v>
      </c>
      <c r="I170" s="86">
        <v>7183428.9900000002</v>
      </c>
      <c r="J170" s="86">
        <v>3226.66</v>
      </c>
      <c r="K170" s="86">
        <v>2503.04</v>
      </c>
      <c r="L170" s="86">
        <v>3319.18</v>
      </c>
      <c r="M170" s="86">
        <v>3319.52</v>
      </c>
      <c r="N170" s="86">
        <v>3319.52</v>
      </c>
      <c r="O170" s="86">
        <v>3644.56</v>
      </c>
      <c r="P170" s="86">
        <v>13</v>
      </c>
      <c r="Q170" s="86">
        <v>64967.25</v>
      </c>
      <c r="R170" s="86">
        <v>4997.4799999999996</v>
      </c>
    </row>
    <row r="171" spans="1:18" ht="22.5" customHeight="1">
      <c r="A171" s="84" t="s">
        <v>181</v>
      </c>
      <c r="B171" s="85">
        <v>147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0</v>
      </c>
      <c r="R171" s="86">
        <v>0</v>
      </c>
    </row>
    <row r="172" spans="1:18" ht="11.25" customHeight="1">
      <c r="A172" s="84" t="s">
        <v>182</v>
      </c>
      <c r="B172" s="85">
        <v>148</v>
      </c>
      <c r="C172" s="86">
        <v>3</v>
      </c>
      <c r="D172" s="86">
        <v>14268.69</v>
      </c>
      <c r="E172" s="86">
        <v>12768.06</v>
      </c>
      <c r="F172" s="86">
        <v>14268.69</v>
      </c>
      <c r="G172" s="86">
        <v>14268.69</v>
      </c>
      <c r="H172" s="86">
        <v>14268.69</v>
      </c>
      <c r="I172" s="86">
        <v>14268.69</v>
      </c>
      <c r="J172" s="86">
        <v>4756.2299999999996</v>
      </c>
      <c r="K172" s="86">
        <v>4256.0200000000004</v>
      </c>
      <c r="L172" s="86">
        <v>4756.2299999999996</v>
      </c>
      <c r="M172" s="86">
        <v>4756.2299999999996</v>
      </c>
      <c r="N172" s="86">
        <v>4756.2299999999996</v>
      </c>
      <c r="O172" s="86">
        <v>4756.2299999999996</v>
      </c>
      <c r="P172" s="86">
        <v>0</v>
      </c>
      <c r="Q172" s="86">
        <v>0</v>
      </c>
      <c r="R172" s="86">
        <v>0</v>
      </c>
    </row>
    <row r="173" spans="1:18" ht="11.25" customHeight="1">
      <c r="A173" s="84" t="s">
        <v>183</v>
      </c>
      <c r="B173" s="85">
        <v>149</v>
      </c>
      <c r="C173" s="86">
        <v>22</v>
      </c>
      <c r="D173" s="86">
        <v>60250.080000000002</v>
      </c>
      <c r="E173" s="86">
        <v>49983.56</v>
      </c>
      <c r="F173" s="86">
        <v>71199.210000000006</v>
      </c>
      <c r="G173" s="86">
        <v>71199.210000000006</v>
      </c>
      <c r="H173" s="86">
        <v>71199.210000000006</v>
      </c>
      <c r="I173" s="86">
        <v>77041.59</v>
      </c>
      <c r="J173" s="86">
        <v>2738.64</v>
      </c>
      <c r="K173" s="86">
        <v>2271.98</v>
      </c>
      <c r="L173" s="86">
        <v>3236.33</v>
      </c>
      <c r="M173" s="86">
        <v>3236.33</v>
      </c>
      <c r="N173" s="86">
        <v>3236.33</v>
      </c>
      <c r="O173" s="86">
        <v>3501.89</v>
      </c>
      <c r="P173" s="86">
        <v>0</v>
      </c>
      <c r="Q173" s="86">
        <v>0</v>
      </c>
      <c r="R173" s="86">
        <v>0</v>
      </c>
    </row>
    <row r="174" spans="1:18" ht="36" customHeight="1">
      <c r="A174" s="84" t="s">
        <v>184</v>
      </c>
      <c r="B174" s="85">
        <v>150</v>
      </c>
      <c r="C174" s="86">
        <v>2872</v>
      </c>
      <c r="D174" s="86">
        <v>10235430.02</v>
      </c>
      <c r="E174" s="86">
        <v>8510235.7100000009</v>
      </c>
      <c r="F174" s="86">
        <v>10400166.17</v>
      </c>
      <c r="G174" s="86">
        <v>10406550.42</v>
      </c>
      <c r="H174" s="86">
        <v>10406550.42</v>
      </c>
      <c r="I174" s="86">
        <v>11196851.91</v>
      </c>
      <c r="J174" s="86">
        <v>3563.87</v>
      </c>
      <c r="K174" s="86">
        <v>2963.17</v>
      </c>
      <c r="L174" s="86">
        <v>3621.23</v>
      </c>
      <c r="M174" s="86">
        <v>3623.45</v>
      </c>
      <c r="N174" s="86">
        <v>3623.45</v>
      </c>
      <c r="O174" s="86">
        <v>3898.63</v>
      </c>
      <c r="P174" s="86">
        <v>28</v>
      </c>
      <c r="Q174" s="86">
        <v>214515.02</v>
      </c>
      <c r="R174" s="86">
        <v>7661.25</v>
      </c>
    </row>
    <row r="175" spans="1:18" ht="11.25" customHeight="1">
      <c r="A175" s="84" t="s">
        <v>185</v>
      </c>
      <c r="B175" s="85">
        <v>151</v>
      </c>
      <c r="C175" s="86">
        <v>330</v>
      </c>
      <c r="D175" s="86">
        <v>1076310.1599999999</v>
      </c>
      <c r="E175" s="86">
        <v>979989.46</v>
      </c>
      <c r="F175" s="86">
        <v>1162395.51</v>
      </c>
      <c r="G175" s="86">
        <v>1162395.51</v>
      </c>
      <c r="H175" s="86">
        <v>1162395.51</v>
      </c>
      <c r="I175" s="86">
        <v>1270792.1200000001</v>
      </c>
      <c r="J175" s="86">
        <v>3261.55</v>
      </c>
      <c r="K175" s="86">
        <v>2969.67</v>
      </c>
      <c r="L175" s="86">
        <v>3522.41</v>
      </c>
      <c r="M175" s="86">
        <v>3522.41</v>
      </c>
      <c r="N175" s="86">
        <v>3522.41</v>
      </c>
      <c r="O175" s="86">
        <v>3850.89</v>
      </c>
      <c r="P175" s="86">
        <v>14</v>
      </c>
      <c r="Q175" s="86">
        <v>129645.7</v>
      </c>
      <c r="R175" s="86">
        <v>9260.41</v>
      </c>
    </row>
    <row r="176" spans="1:18" ht="11.25" customHeight="1">
      <c r="A176" s="84" t="s">
        <v>186</v>
      </c>
      <c r="B176" s="85">
        <v>152</v>
      </c>
      <c r="C176" s="86">
        <v>182</v>
      </c>
      <c r="D176" s="86">
        <v>1342114.83</v>
      </c>
      <c r="E176" s="86">
        <v>1326430</v>
      </c>
      <c r="F176" s="86">
        <v>1365494.09</v>
      </c>
      <c r="G176" s="86">
        <v>1368141.31</v>
      </c>
      <c r="H176" s="86">
        <v>1368141.31</v>
      </c>
      <c r="I176" s="86">
        <v>1394722.46</v>
      </c>
      <c r="J176" s="86">
        <v>7374.26</v>
      </c>
      <c r="K176" s="86">
        <v>7288.08</v>
      </c>
      <c r="L176" s="86">
        <v>7502.71</v>
      </c>
      <c r="M176" s="86">
        <v>7517.26</v>
      </c>
      <c r="N176" s="86">
        <v>7517.26</v>
      </c>
      <c r="O176" s="86">
        <v>7663.31</v>
      </c>
      <c r="P176" s="86">
        <v>14</v>
      </c>
      <c r="Q176" s="86">
        <v>138064.9</v>
      </c>
      <c r="R176" s="86">
        <v>9861.7800000000007</v>
      </c>
    </row>
    <row r="177" spans="1:18" ht="11.25" customHeight="1">
      <c r="A177" s="84" t="s">
        <v>187</v>
      </c>
      <c r="B177" s="85">
        <v>153</v>
      </c>
      <c r="C177" s="86">
        <v>161</v>
      </c>
      <c r="D177" s="86">
        <v>939533.25</v>
      </c>
      <c r="E177" s="86">
        <v>831661.31</v>
      </c>
      <c r="F177" s="86">
        <v>942993.55</v>
      </c>
      <c r="G177" s="86">
        <v>951745.19</v>
      </c>
      <c r="H177" s="86">
        <v>951745.19</v>
      </c>
      <c r="I177" s="86">
        <v>990558.44</v>
      </c>
      <c r="J177" s="86">
        <v>5835.61</v>
      </c>
      <c r="K177" s="86">
        <v>5165.6000000000004</v>
      </c>
      <c r="L177" s="86">
        <v>5857.1</v>
      </c>
      <c r="M177" s="86">
        <v>5911.46</v>
      </c>
      <c r="N177" s="86">
        <v>5911.46</v>
      </c>
      <c r="O177" s="86">
        <v>6152.54</v>
      </c>
      <c r="P177" s="86">
        <v>1</v>
      </c>
      <c r="Q177" s="86">
        <v>25950</v>
      </c>
      <c r="R177" s="86">
        <v>25950</v>
      </c>
    </row>
    <row r="178" spans="1:18" ht="22.5" customHeight="1">
      <c r="A178" s="96" t="s">
        <v>152</v>
      </c>
      <c r="B178" s="85">
        <v>154</v>
      </c>
      <c r="C178" s="86">
        <v>21</v>
      </c>
      <c r="D178" s="86">
        <v>115075.03</v>
      </c>
      <c r="E178" s="86">
        <v>100953.78</v>
      </c>
      <c r="F178" s="86">
        <v>115668.17</v>
      </c>
      <c r="G178" s="86">
        <v>115668.17</v>
      </c>
      <c r="H178" s="86">
        <v>115668.17</v>
      </c>
      <c r="I178" s="86">
        <v>118950.17</v>
      </c>
      <c r="J178" s="86">
        <v>5479.76</v>
      </c>
      <c r="K178" s="86">
        <v>4807.32</v>
      </c>
      <c r="L178" s="86">
        <v>5508.01</v>
      </c>
      <c r="M178" s="86">
        <v>5508.01</v>
      </c>
      <c r="N178" s="86">
        <v>5508.01</v>
      </c>
      <c r="O178" s="86">
        <v>5664.29</v>
      </c>
      <c r="P178" s="86">
        <v>0</v>
      </c>
      <c r="Q178" s="86">
        <v>0</v>
      </c>
      <c r="R178" s="86">
        <v>0</v>
      </c>
    </row>
    <row r="179" spans="1:18" ht="11.25" customHeight="1">
      <c r="A179" s="95" t="s">
        <v>93</v>
      </c>
      <c r="B179" s="85">
        <v>155</v>
      </c>
      <c r="C179" s="86">
        <v>95</v>
      </c>
      <c r="D179" s="86">
        <v>522533.85</v>
      </c>
      <c r="E179" s="86">
        <v>455189.28</v>
      </c>
      <c r="F179" s="86">
        <v>524218.02</v>
      </c>
      <c r="G179" s="86">
        <v>532969.66</v>
      </c>
      <c r="H179" s="86">
        <v>532969.66</v>
      </c>
      <c r="I179" s="86">
        <v>558182.04</v>
      </c>
      <c r="J179" s="86">
        <v>5500.36</v>
      </c>
      <c r="K179" s="86">
        <v>4791.47</v>
      </c>
      <c r="L179" s="86">
        <v>5518.08</v>
      </c>
      <c r="M179" s="86">
        <v>5610.21</v>
      </c>
      <c r="N179" s="86">
        <v>5610.21</v>
      </c>
      <c r="O179" s="86">
        <v>5875.6</v>
      </c>
      <c r="P179" s="86">
        <v>1</v>
      </c>
      <c r="Q179" s="86">
        <v>25950</v>
      </c>
      <c r="R179" s="86">
        <v>25950</v>
      </c>
    </row>
    <row r="180" spans="1:18" ht="11.25" customHeight="1">
      <c r="A180" s="95" t="s">
        <v>94</v>
      </c>
      <c r="B180" s="85">
        <v>156</v>
      </c>
      <c r="C180" s="86">
        <v>45</v>
      </c>
      <c r="D180" s="86">
        <v>301924.37</v>
      </c>
      <c r="E180" s="86">
        <v>275518.25</v>
      </c>
      <c r="F180" s="86">
        <v>303107.36</v>
      </c>
      <c r="G180" s="86">
        <v>303107.36</v>
      </c>
      <c r="H180" s="86">
        <v>303107.36</v>
      </c>
      <c r="I180" s="86">
        <v>313426.23</v>
      </c>
      <c r="J180" s="86">
        <v>6709.43</v>
      </c>
      <c r="K180" s="86">
        <v>6122.63</v>
      </c>
      <c r="L180" s="86">
        <v>6735.72</v>
      </c>
      <c r="M180" s="86">
        <v>6735.72</v>
      </c>
      <c r="N180" s="86">
        <v>6735.72</v>
      </c>
      <c r="O180" s="86">
        <v>6965.03</v>
      </c>
      <c r="P180" s="86">
        <v>0</v>
      </c>
      <c r="Q180" s="86">
        <v>0</v>
      </c>
      <c r="R180" s="86">
        <v>0</v>
      </c>
    </row>
    <row r="181" spans="1:18" ht="22.5" customHeight="1">
      <c r="A181" s="84" t="s">
        <v>188</v>
      </c>
      <c r="B181" s="85">
        <v>157</v>
      </c>
      <c r="C181" s="86">
        <v>4</v>
      </c>
      <c r="D181" s="86">
        <v>94828.160000000003</v>
      </c>
      <c r="E181" s="86">
        <v>90736.86</v>
      </c>
      <c r="F181" s="86">
        <v>94828.160000000003</v>
      </c>
      <c r="G181" s="86">
        <v>103579.8</v>
      </c>
      <c r="H181" s="86">
        <v>103579.8</v>
      </c>
      <c r="I181" s="86">
        <v>103692.2</v>
      </c>
      <c r="J181" s="86">
        <v>23707.040000000001</v>
      </c>
      <c r="K181" s="86">
        <v>22684.22</v>
      </c>
      <c r="L181" s="86">
        <v>23707.040000000001</v>
      </c>
      <c r="M181" s="86">
        <v>25894.95</v>
      </c>
      <c r="N181" s="86">
        <v>25894.95</v>
      </c>
      <c r="O181" s="86">
        <v>25923.05</v>
      </c>
      <c r="P181" s="86">
        <v>0</v>
      </c>
      <c r="Q181" s="86">
        <v>0</v>
      </c>
      <c r="R181" s="86">
        <v>0</v>
      </c>
    </row>
    <row r="182" spans="1:18" ht="11.25" customHeight="1">
      <c r="A182" s="84" t="s">
        <v>167</v>
      </c>
      <c r="B182" s="85">
        <v>158</v>
      </c>
      <c r="C182" s="86">
        <v>157</v>
      </c>
      <c r="D182" s="86">
        <v>844705.09</v>
      </c>
      <c r="E182" s="86">
        <v>740924.45</v>
      </c>
      <c r="F182" s="86">
        <v>848165.39</v>
      </c>
      <c r="G182" s="86">
        <v>848165.39</v>
      </c>
      <c r="H182" s="86">
        <v>848165.39</v>
      </c>
      <c r="I182" s="86">
        <v>886866.24</v>
      </c>
      <c r="J182" s="86">
        <v>5380.29</v>
      </c>
      <c r="K182" s="86">
        <v>4719.26</v>
      </c>
      <c r="L182" s="86">
        <v>5402.33</v>
      </c>
      <c r="M182" s="86">
        <v>5402.33</v>
      </c>
      <c r="N182" s="86">
        <v>5402.33</v>
      </c>
      <c r="O182" s="86">
        <v>5648.83</v>
      </c>
      <c r="P182" s="86">
        <v>1</v>
      </c>
      <c r="Q182" s="86">
        <v>25950</v>
      </c>
      <c r="R182" s="86">
        <v>25950</v>
      </c>
    </row>
    <row r="183" spans="1:18" ht="87.75" customHeight="1">
      <c r="A183" s="84" t="s">
        <v>189</v>
      </c>
      <c r="B183" s="85">
        <v>159</v>
      </c>
      <c r="C183" s="86">
        <v>711</v>
      </c>
      <c r="D183" s="86">
        <v>1735974.4</v>
      </c>
      <c r="E183" s="86">
        <v>1076575.54</v>
      </c>
      <c r="F183" s="86">
        <v>2214978.69</v>
      </c>
      <c r="G183" s="86">
        <v>2233880.46</v>
      </c>
      <c r="H183" s="86">
        <v>2233880.46</v>
      </c>
      <c r="I183" s="86">
        <v>2639467.5099999998</v>
      </c>
      <c r="J183" s="86">
        <v>2441.6</v>
      </c>
      <c r="K183" s="86">
        <v>1514.17</v>
      </c>
      <c r="L183" s="86">
        <v>3115.3</v>
      </c>
      <c r="M183" s="86">
        <v>3141.89</v>
      </c>
      <c r="N183" s="86">
        <v>3141.89</v>
      </c>
      <c r="O183" s="86">
        <v>3712.33</v>
      </c>
      <c r="P183" s="86">
        <v>19</v>
      </c>
      <c r="Q183" s="86">
        <v>88392.33</v>
      </c>
      <c r="R183" s="86">
        <v>4652.2299999999996</v>
      </c>
    </row>
    <row r="184" spans="1:18" ht="25.5" customHeight="1">
      <c r="A184" s="84" t="s">
        <v>190</v>
      </c>
      <c r="B184" s="85">
        <v>160</v>
      </c>
      <c r="C184" s="86">
        <v>903</v>
      </c>
      <c r="D184" s="86">
        <v>0</v>
      </c>
      <c r="E184" s="86">
        <v>0</v>
      </c>
      <c r="F184" s="86">
        <v>0</v>
      </c>
      <c r="G184" s="86">
        <v>0</v>
      </c>
      <c r="H184" s="86">
        <v>0</v>
      </c>
      <c r="I184" s="86">
        <v>0</v>
      </c>
      <c r="J184" s="86">
        <v>0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</row>
    <row r="185" spans="1:18" ht="12" customHeight="1">
      <c r="A185" s="84" t="s">
        <v>191</v>
      </c>
      <c r="B185" s="85">
        <v>1601</v>
      </c>
      <c r="C185" s="86">
        <v>895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</row>
    <row r="186" spans="1:18" ht="33.75" customHeight="1">
      <c r="A186" s="84" t="s">
        <v>192</v>
      </c>
      <c r="B186" s="85">
        <v>165</v>
      </c>
      <c r="C186" s="86">
        <v>71</v>
      </c>
      <c r="D186" s="86">
        <v>304270.53999999998</v>
      </c>
      <c r="E186" s="86">
        <v>190793</v>
      </c>
      <c r="F186" s="86">
        <v>306638.28000000003</v>
      </c>
      <c r="G186" s="86">
        <v>308703.86</v>
      </c>
      <c r="H186" s="86">
        <v>308703.86</v>
      </c>
      <c r="I186" s="86">
        <v>350839.83</v>
      </c>
      <c r="J186" s="86">
        <v>4285.5</v>
      </c>
      <c r="K186" s="86">
        <v>2687.23</v>
      </c>
      <c r="L186" s="86">
        <v>4318.8500000000004</v>
      </c>
      <c r="M186" s="86">
        <v>4347.9399999999996</v>
      </c>
      <c r="N186" s="86">
        <v>4347.9399999999996</v>
      </c>
      <c r="O186" s="86">
        <v>4941.41</v>
      </c>
      <c r="P186" s="86">
        <v>0</v>
      </c>
      <c r="Q186" s="86">
        <v>0</v>
      </c>
      <c r="R186" s="86">
        <v>0</v>
      </c>
    </row>
    <row r="187" spans="1:18" ht="11.25" customHeight="1">
      <c r="A187" s="89" t="s">
        <v>193</v>
      </c>
      <c r="B187" s="101">
        <v>166</v>
      </c>
      <c r="C187" s="86">
        <v>1438</v>
      </c>
      <c r="D187" s="86">
        <v>5538570.6500000004</v>
      </c>
      <c r="E187" s="86">
        <v>3674301.41</v>
      </c>
      <c r="F187" s="86">
        <v>5794278.4900000002</v>
      </c>
      <c r="G187" s="86">
        <v>5864601.5599999996</v>
      </c>
      <c r="H187" s="86">
        <v>5864601.5599999996</v>
      </c>
      <c r="I187" s="86">
        <v>6094423.5199999996</v>
      </c>
      <c r="J187" s="86">
        <v>3851.58</v>
      </c>
      <c r="K187" s="86">
        <v>2555.15</v>
      </c>
      <c r="L187" s="86">
        <v>4029.4</v>
      </c>
      <c r="M187" s="86">
        <v>4078.3</v>
      </c>
      <c r="N187" s="86">
        <v>4078.3</v>
      </c>
      <c r="O187" s="86">
        <v>4238.12</v>
      </c>
      <c r="P187" s="86">
        <v>33</v>
      </c>
      <c r="Q187" s="86">
        <v>152743.84</v>
      </c>
      <c r="R187" s="86">
        <v>4628.6000000000004</v>
      </c>
    </row>
    <row r="188" spans="1:18" ht="56.25" customHeight="1">
      <c r="A188" s="90" t="s">
        <v>194</v>
      </c>
      <c r="B188" s="94">
        <v>1661</v>
      </c>
      <c r="C188" s="86">
        <v>3192</v>
      </c>
      <c r="D188" s="86">
        <v>22337587.800000001</v>
      </c>
      <c r="E188" s="86">
        <v>19774484.960000001</v>
      </c>
      <c r="F188" s="86">
        <v>22338149.170000002</v>
      </c>
      <c r="G188" s="86">
        <v>22338149.170000002</v>
      </c>
      <c r="H188" s="86">
        <v>22338149.170000002</v>
      </c>
      <c r="I188" s="86">
        <v>22557894.989999998</v>
      </c>
      <c r="J188" s="86">
        <v>6997.99</v>
      </c>
      <c r="K188" s="86">
        <v>6195.01</v>
      </c>
      <c r="L188" s="86">
        <v>6998.17</v>
      </c>
      <c r="M188" s="86">
        <v>6998.17</v>
      </c>
      <c r="N188" s="86">
        <v>6998.17</v>
      </c>
      <c r="O188" s="86">
        <v>7067.01</v>
      </c>
      <c r="P188" s="86">
        <v>269</v>
      </c>
      <c r="Q188" s="86">
        <v>2111742.34</v>
      </c>
      <c r="R188" s="86">
        <v>7850.34</v>
      </c>
    </row>
    <row r="189" spans="1:18" ht="13.5" customHeight="1">
      <c r="A189" s="87" t="s">
        <v>195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</row>
    <row r="190" spans="1:18" ht="22.5" customHeight="1">
      <c r="A190" s="84" t="s">
        <v>196</v>
      </c>
      <c r="B190" s="85">
        <v>167</v>
      </c>
      <c r="C190" s="86">
        <v>1270</v>
      </c>
      <c r="D190" s="86">
        <v>34898.83</v>
      </c>
      <c r="E190" s="86">
        <v>23232.33</v>
      </c>
      <c r="F190" s="86">
        <v>3288663.69</v>
      </c>
      <c r="G190" s="86">
        <v>3323486</v>
      </c>
      <c r="H190" s="86">
        <v>3323486</v>
      </c>
      <c r="I190" s="86">
        <v>3792004</v>
      </c>
      <c r="J190" s="86">
        <v>27.48</v>
      </c>
      <c r="K190" s="86">
        <v>18.29</v>
      </c>
      <c r="L190" s="86">
        <v>2589.5</v>
      </c>
      <c r="M190" s="86">
        <v>2616.92</v>
      </c>
      <c r="N190" s="86">
        <v>2616.92</v>
      </c>
      <c r="O190" s="86">
        <v>2985.83</v>
      </c>
      <c r="P190" s="86">
        <v>0</v>
      </c>
      <c r="Q190" s="86">
        <v>0</v>
      </c>
      <c r="R190" s="86">
        <v>0</v>
      </c>
    </row>
    <row r="191" spans="1:18" ht="33.75" customHeight="1">
      <c r="A191" s="84" t="s">
        <v>197</v>
      </c>
      <c r="B191" s="85">
        <v>168</v>
      </c>
      <c r="C191" s="86">
        <v>1</v>
      </c>
      <c r="D191" s="86">
        <v>50</v>
      </c>
      <c r="E191" s="86">
        <v>50</v>
      </c>
      <c r="F191" s="86">
        <v>2595</v>
      </c>
      <c r="G191" s="86">
        <v>2595</v>
      </c>
      <c r="H191" s="86">
        <v>2595</v>
      </c>
      <c r="I191" s="86">
        <v>3038</v>
      </c>
      <c r="J191" s="86">
        <v>50</v>
      </c>
      <c r="K191" s="86">
        <v>50</v>
      </c>
      <c r="L191" s="86">
        <v>2595</v>
      </c>
      <c r="M191" s="86">
        <v>2595</v>
      </c>
      <c r="N191" s="86">
        <v>2595</v>
      </c>
      <c r="O191" s="86">
        <v>3038</v>
      </c>
      <c r="P191" s="86">
        <v>0</v>
      </c>
      <c r="Q191" s="86">
        <v>0</v>
      </c>
      <c r="R191" s="86">
        <v>0</v>
      </c>
    </row>
    <row r="192" spans="1:18" ht="22.5" customHeight="1">
      <c r="A192" s="96" t="s">
        <v>152</v>
      </c>
      <c r="B192" s="85">
        <v>169</v>
      </c>
      <c r="C192" s="86">
        <v>1</v>
      </c>
      <c r="D192" s="86">
        <v>50</v>
      </c>
      <c r="E192" s="86">
        <v>50</v>
      </c>
      <c r="F192" s="86">
        <v>2595</v>
      </c>
      <c r="G192" s="86">
        <v>2595</v>
      </c>
      <c r="H192" s="86">
        <v>2595</v>
      </c>
      <c r="I192" s="86">
        <v>3038</v>
      </c>
      <c r="J192" s="86">
        <v>50</v>
      </c>
      <c r="K192" s="86">
        <v>50</v>
      </c>
      <c r="L192" s="86">
        <v>2595</v>
      </c>
      <c r="M192" s="86">
        <v>2595</v>
      </c>
      <c r="N192" s="86">
        <v>2595</v>
      </c>
      <c r="O192" s="86">
        <v>3038</v>
      </c>
      <c r="P192" s="86">
        <v>0</v>
      </c>
      <c r="Q192" s="86">
        <v>0</v>
      </c>
      <c r="R192" s="86">
        <v>0</v>
      </c>
    </row>
    <row r="193" spans="1:18" ht="11.25" customHeight="1">
      <c r="A193" s="95" t="s">
        <v>93</v>
      </c>
      <c r="B193" s="85">
        <v>170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</v>
      </c>
      <c r="R193" s="86">
        <v>0</v>
      </c>
    </row>
    <row r="194" spans="1:18" ht="11.25" customHeight="1">
      <c r="A194" s="95" t="s">
        <v>94</v>
      </c>
      <c r="B194" s="85">
        <v>171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</row>
    <row r="195" spans="1:18" ht="22.5" customHeight="1">
      <c r="A195" s="84" t="s">
        <v>198</v>
      </c>
      <c r="B195" s="85">
        <v>1711</v>
      </c>
      <c r="C195" s="86">
        <v>0</v>
      </c>
      <c r="D195" s="86">
        <v>0</v>
      </c>
      <c r="E195" s="86">
        <v>0</v>
      </c>
      <c r="F195" s="86">
        <v>0</v>
      </c>
      <c r="G195" s="86">
        <v>0</v>
      </c>
      <c r="H195" s="86">
        <v>0</v>
      </c>
      <c r="I195" s="86">
        <v>0</v>
      </c>
      <c r="J195" s="86">
        <v>0</v>
      </c>
      <c r="K195" s="86">
        <v>0</v>
      </c>
      <c r="L195" s="86">
        <v>0</v>
      </c>
      <c r="M195" s="86">
        <v>0</v>
      </c>
      <c r="N195" s="86">
        <v>0</v>
      </c>
      <c r="O195" s="86">
        <v>0</v>
      </c>
      <c r="P195" s="86">
        <v>0</v>
      </c>
      <c r="Q195" s="86">
        <v>0</v>
      </c>
      <c r="R195" s="86">
        <v>0</v>
      </c>
    </row>
    <row r="196" spans="1:18" ht="11.25" customHeight="1">
      <c r="A196" s="84" t="s">
        <v>199</v>
      </c>
      <c r="B196" s="85">
        <v>172</v>
      </c>
      <c r="C196" s="86">
        <v>0</v>
      </c>
      <c r="D196" s="86">
        <v>0</v>
      </c>
      <c r="E196" s="86">
        <v>0</v>
      </c>
      <c r="F196" s="86">
        <v>0</v>
      </c>
      <c r="G196" s="86">
        <v>0</v>
      </c>
      <c r="H196" s="86">
        <v>0</v>
      </c>
      <c r="I196" s="86">
        <v>0</v>
      </c>
      <c r="J196" s="86">
        <v>0</v>
      </c>
      <c r="K196" s="86">
        <v>0</v>
      </c>
      <c r="L196" s="86">
        <v>0</v>
      </c>
      <c r="M196" s="86">
        <v>0</v>
      </c>
      <c r="N196" s="86">
        <v>0</v>
      </c>
      <c r="O196" s="86">
        <v>0</v>
      </c>
      <c r="P196" s="86">
        <v>0</v>
      </c>
      <c r="Q196" s="86">
        <v>0</v>
      </c>
      <c r="R196" s="86">
        <v>0</v>
      </c>
    </row>
    <row r="197" spans="1:18" ht="55.5" customHeight="1">
      <c r="A197" s="84" t="s">
        <v>200</v>
      </c>
      <c r="B197" s="85">
        <v>173</v>
      </c>
      <c r="C197" s="86">
        <v>1</v>
      </c>
      <c r="D197" s="86">
        <v>11.06</v>
      </c>
      <c r="E197" s="86">
        <v>11.06</v>
      </c>
      <c r="F197" s="86">
        <v>2595</v>
      </c>
      <c r="G197" s="86">
        <v>2595</v>
      </c>
      <c r="H197" s="86">
        <v>2595</v>
      </c>
      <c r="I197" s="86">
        <v>3051</v>
      </c>
      <c r="J197" s="86">
        <v>11.06</v>
      </c>
      <c r="K197" s="86">
        <v>11.06</v>
      </c>
      <c r="L197" s="86">
        <v>2595</v>
      </c>
      <c r="M197" s="86">
        <v>2595</v>
      </c>
      <c r="N197" s="86">
        <v>2595</v>
      </c>
      <c r="O197" s="86">
        <v>3051</v>
      </c>
      <c r="P197" s="86">
        <v>0</v>
      </c>
      <c r="Q197" s="86">
        <v>0</v>
      </c>
      <c r="R197" s="86">
        <v>0</v>
      </c>
    </row>
    <row r="198" spans="1:18" ht="22.5" customHeight="1">
      <c r="A198" s="84" t="s">
        <v>201</v>
      </c>
      <c r="B198" s="85">
        <v>174</v>
      </c>
      <c r="C198" s="86">
        <v>1</v>
      </c>
      <c r="D198" s="86">
        <v>11.06</v>
      </c>
      <c r="E198" s="86">
        <v>11.06</v>
      </c>
      <c r="F198" s="86">
        <v>2595</v>
      </c>
      <c r="G198" s="86">
        <v>2595</v>
      </c>
      <c r="H198" s="86">
        <v>2595</v>
      </c>
      <c r="I198" s="86">
        <v>3051</v>
      </c>
      <c r="J198" s="86">
        <v>11.06</v>
      </c>
      <c r="K198" s="86">
        <v>11.06</v>
      </c>
      <c r="L198" s="86">
        <v>2595</v>
      </c>
      <c r="M198" s="86">
        <v>2595</v>
      </c>
      <c r="N198" s="86">
        <v>2595</v>
      </c>
      <c r="O198" s="86">
        <v>3051</v>
      </c>
      <c r="P198" s="86">
        <v>0</v>
      </c>
      <c r="Q198" s="86">
        <v>0</v>
      </c>
      <c r="R198" s="86">
        <v>0</v>
      </c>
    </row>
    <row r="199" spans="1:18" ht="11.25" customHeight="1">
      <c r="A199" s="84" t="s">
        <v>159</v>
      </c>
      <c r="B199" s="85">
        <v>175</v>
      </c>
      <c r="C199" s="86">
        <v>0</v>
      </c>
      <c r="D199" s="86">
        <v>0</v>
      </c>
      <c r="E199" s="86">
        <v>0</v>
      </c>
      <c r="F199" s="86">
        <v>0</v>
      </c>
      <c r="G199" s="86">
        <v>0</v>
      </c>
      <c r="H199" s="86">
        <v>0</v>
      </c>
      <c r="I199" s="86">
        <v>0</v>
      </c>
      <c r="J199" s="86">
        <v>0</v>
      </c>
      <c r="K199" s="86">
        <v>0</v>
      </c>
      <c r="L199" s="86">
        <v>0</v>
      </c>
      <c r="M199" s="86">
        <v>0</v>
      </c>
      <c r="N199" s="86">
        <v>0</v>
      </c>
      <c r="O199" s="86">
        <v>0</v>
      </c>
      <c r="P199" s="86">
        <v>0</v>
      </c>
      <c r="Q199" s="86">
        <v>0</v>
      </c>
      <c r="R199" s="86">
        <v>0</v>
      </c>
    </row>
    <row r="200" spans="1:18" ht="11.25" customHeight="1">
      <c r="A200" s="84" t="s">
        <v>202</v>
      </c>
      <c r="B200" s="85">
        <v>176</v>
      </c>
      <c r="C200" s="86">
        <v>0</v>
      </c>
      <c r="D200" s="86">
        <v>0</v>
      </c>
      <c r="E200" s="86">
        <v>0</v>
      </c>
      <c r="F200" s="86">
        <v>0</v>
      </c>
      <c r="G200" s="86">
        <v>0</v>
      </c>
      <c r="H200" s="86">
        <v>0</v>
      </c>
      <c r="I200" s="86">
        <v>0</v>
      </c>
      <c r="J200" s="86">
        <v>0</v>
      </c>
      <c r="K200" s="86">
        <v>0</v>
      </c>
      <c r="L200" s="86">
        <v>0</v>
      </c>
      <c r="M200" s="86">
        <v>0</v>
      </c>
      <c r="N200" s="86">
        <v>0</v>
      </c>
      <c r="O200" s="86">
        <v>0</v>
      </c>
      <c r="P200" s="86">
        <v>0</v>
      </c>
      <c r="Q200" s="86">
        <v>0</v>
      </c>
      <c r="R200" s="86">
        <v>0</v>
      </c>
    </row>
    <row r="201" spans="1:18" ht="22.5" customHeight="1">
      <c r="A201" s="84" t="s">
        <v>203</v>
      </c>
      <c r="B201" s="85">
        <v>177</v>
      </c>
      <c r="C201" s="86">
        <v>0</v>
      </c>
      <c r="D201" s="86">
        <v>0</v>
      </c>
      <c r="E201" s="86">
        <v>0</v>
      </c>
      <c r="F201" s="86">
        <v>0</v>
      </c>
      <c r="G201" s="86">
        <v>0</v>
      </c>
      <c r="H201" s="86">
        <v>0</v>
      </c>
      <c r="I201" s="86">
        <v>0</v>
      </c>
      <c r="J201" s="86">
        <v>0</v>
      </c>
      <c r="K201" s="86">
        <v>0</v>
      </c>
      <c r="L201" s="86">
        <v>0</v>
      </c>
      <c r="M201" s="86">
        <v>0</v>
      </c>
      <c r="N201" s="86">
        <v>0</v>
      </c>
      <c r="O201" s="86">
        <v>0</v>
      </c>
      <c r="P201" s="86">
        <v>0</v>
      </c>
      <c r="Q201" s="86">
        <v>0</v>
      </c>
      <c r="R201" s="86">
        <v>0</v>
      </c>
    </row>
    <row r="202" spans="1:18" ht="25.5" customHeight="1">
      <c r="A202" s="84" t="s">
        <v>204</v>
      </c>
      <c r="B202" s="85">
        <v>178</v>
      </c>
      <c r="C202" s="86">
        <v>1268</v>
      </c>
      <c r="D202" s="86">
        <v>34837.769999999997</v>
      </c>
      <c r="E202" s="86">
        <v>23171.27</v>
      </c>
      <c r="F202" s="86">
        <v>3283473.69</v>
      </c>
      <c r="G202" s="86">
        <v>3318296</v>
      </c>
      <c r="H202" s="86">
        <v>3318296</v>
      </c>
      <c r="I202" s="86">
        <v>3785915</v>
      </c>
      <c r="J202" s="86">
        <v>27.47</v>
      </c>
      <c r="K202" s="86">
        <v>18.27</v>
      </c>
      <c r="L202" s="86">
        <v>2589.4899999999998</v>
      </c>
      <c r="M202" s="86">
        <v>2616.9499999999998</v>
      </c>
      <c r="N202" s="86">
        <v>2616.9499999999998</v>
      </c>
      <c r="O202" s="86">
        <v>2985.74</v>
      </c>
      <c r="P202" s="86">
        <v>0</v>
      </c>
      <c r="Q202" s="86">
        <v>0</v>
      </c>
      <c r="R202" s="86">
        <v>0</v>
      </c>
    </row>
    <row r="203" spans="1:18" ht="22.5" customHeight="1">
      <c r="A203" s="84" t="s">
        <v>205</v>
      </c>
      <c r="B203" s="85">
        <v>179</v>
      </c>
      <c r="C203" s="86">
        <v>949</v>
      </c>
      <c r="D203" s="86">
        <v>24767.93</v>
      </c>
      <c r="E203" s="86">
        <v>17468.5</v>
      </c>
      <c r="F203" s="86">
        <v>2458263.69</v>
      </c>
      <c r="G203" s="86">
        <v>2493086</v>
      </c>
      <c r="H203" s="86">
        <v>2493086</v>
      </c>
      <c r="I203" s="86">
        <v>2840788</v>
      </c>
      <c r="J203" s="86">
        <v>26.1</v>
      </c>
      <c r="K203" s="86">
        <v>18.41</v>
      </c>
      <c r="L203" s="86">
        <v>2590.37</v>
      </c>
      <c r="M203" s="86">
        <v>2627.07</v>
      </c>
      <c r="N203" s="86">
        <v>2627.07</v>
      </c>
      <c r="O203" s="86">
        <v>2993.45</v>
      </c>
      <c r="P203" s="86">
        <v>0</v>
      </c>
      <c r="Q203" s="86">
        <v>0</v>
      </c>
      <c r="R203" s="86">
        <v>0</v>
      </c>
    </row>
    <row r="204" spans="1:18" ht="22.5" customHeight="1">
      <c r="A204" s="96" t="s">
        <v>152</v>
      </c>
      <c r="B204" s="85">
        <v>180</v>
      </c>
      <c r="C204" s="86">
        <v>2</v>
      </c>
      <c r="D204" s="86">
        <v>138.44</v>
      </c>
      <c r="E204" s="86">
        <v>88.44</v>
      </c>
      <c r="F204" s="86">
        <v>5190</v>
      </c>
      <c r="G204" s="86">
        <v>5190</v>
      </c>
      <c r="H204" s="86">
        <v>5190</v>
      </c>
      <c r="I204" s="86">
        <v>6076</v>
      </c>
      <c r="J204" s="86">
        <v>69.22</v>
      </c>
      <c r="K204" s="86">
        <v>44.22</v>
      </c>
      <c r="L204" s="86">
        <v>2595</v>
      </c>
      <c r="M204" s="86">
        <v>2595</v>
      </c>
      <c r="N204" s="86">
        <v>2595</v>
      </c>
      <c r="O204" s="86">
        <v>3038</v>
      </c>
      <c r="P204" s="86">
        <v>0</v>
      </c>
      <c r="Q204" s="86">
        <v>0</v>
      </c>
      <c r="R204" s="86">
        <v>0</v>
      </c>
    </row>
    <row r="205" spans="1:18" ht="11.25" customHeight="1">
      <c r="A205" s="95" t="s">
        <v>93</v>
      </c>
      <c r="B205" s="85">
        <v>181</v>
      </c>
      <c r="C205" s="86">
        <v>625</v>
      </c>
      <c r="D205" s="86">
        <v>18704.93</v>
      </c>
      <c r="E205" s="86">
        <v>13741.39</v>
      </c>
      <c r="F205" s="86">
        <v>1621094.57</v>
      </c>
      <c r="G205" s="86">
        <v>1638590</v>
      </c>
      <c r="H205" s="86">
        <v>1638590</v>
      </c>
      <c r="I205" s="86">
        <v>1900173</v>
      </c>
      <c r="J205" s="86">
        <v>29.93</v>
      </c>
      <c r="K205" s="86">
        <v>21.99</v>
      </c>
      <c r="L205" s="86">
        <v>2593.75</v>
      </c>
      <c r="M205" s="86">
        <v>2621.74</v>
      </c>
      <c r="N205" s="86">
        <v>2621.74</v>
      </c>
      <c r="O205" s="86">
        <v>3040.28</v>
      </c>
      <c r="P205" s="86">
        <v>0</v>
      </c>
      <c r="Q205" s="86">
        <v>0</v>
      </c>
      <c r="R205" s="86">
        <v>0</v>
      </c>
    </row>
    <row r="206" spans="1:18" ht="11.25" customHeight="1">
      <c r="A206" s="95" t="s">
        <v>94</v>
      </c>
      <c r="B206" s="85">
        <v>182</v>
      </c>
      <c r="C206" s="86">
        <v>322</v>
      </c>
      <c r="D206" s="86">
        <v>5924.56</v>
      </c>
      <c r="E206" s="86">
        <v>3638.67</v>
      </c>
      <c r="F206" s="86">
        <v>831979.12</v>
      </c>
      <c r="G206" s="86">
        <v>849306</v>
      </c>
      <c r="H206" s="86">
        <v>849306</v>
      </c>
      <c r="I206" s="86">
        <v>934539</v>
      </c>
      <c r="J206" s="86">
        <v>18.399999999999999</v>
      </c>
      <c r="K206" s="86">
        <v>11.3</v>
      </c>
      <c r="L206" s="86">
        <v>2583.79</v>
      </c>
      <c r="M206" s="86">
        <v>2637.6</v>
      </c>
      <c r="N206" s="86">
        <v>2637.6</v>
      </c>
      <c r="O206" s="86">
        <v>2902.3</v>
      </c>
      <c r="P206" s="86">
        <v>0</v>
      </c>
      <c r="Q206" s="86">
        <v>0</v>
      </c>
      <c r="R206" s="86">
        <v>0</v>
      </c>
    </row>
    <row r="207" spans="1:18" ht="11.25" customHeight="1">
      <c r="A207" s="95" t="s">
        <v>206</v>
      </c>
      <c r="B207" s="85">
        <v>183</v>
      </c>
      <c r="C207" s="86">
        <v>0</v>
      </c>
      <c r="D207" s="86">
        <v>0</v>
      </c>
      <c r="E207" s="86">
        <v>0</v>
      </c>
      <c r="F207" s="86">
        <v>0</v>
      </c>
      <c r="G207" s="86">
        <v>0</v>
      </c>
      <c r="H207" s="86">
        <v>0</v>
      </c>
      <c r="I207" s="86">
        <v>0</v>
      </c>
      <c r="J207" s="86">
        <v>0</v>
      </c>
      <c r="K207" s="86">
        <v>0</v>
      </c>
      <c r="L207" s="86">
        <v>0</v>
      </c>
      <c r="M207" s="86">
        <v>0</v>
      </c>
      <c r="N207" s="86">
        <v>0</v>
      </c>
      <c r="O207" s="86">
        <v>0</v>
      </c>
      <c r="P207" s="86">
        <v>0</v>
      </c>
      <c r="Q207" s="86">
        <v>0</v>
      </c>
      <c r="R207" s="86">
        <v>0</v>
      </c>
    </row>
    <row r="208" spans="1:18" ht="22.5" customHeight="1">
      <c r="A208" s="95" t="s">
        <v>207</v>
      </c>
      <c r="B208" s="85">
        <v>184</v>
      </c>
      <c r="C208" s="86">
        <v>282</v>
      </c>
      <c r="D208" s="86">
        <v>7766.41</v>
      </c>
      <c r="E208" s="86">
        <v>5174.29</v>
      </c>
      <c r="F208" s="86">
        <v>729195</v>
      </c>
      <c r="G208" s="86">
        <v>729195</v>
      </c>
      <c r="H208" s="86">
        <v>729195</v>
      </c>
      <c r="I208" s="86">
        <v>830940</v>
      </c>
      <c r="J208" s="86">
        <v>27.54</v>
      </c>
      <c r="K208" s="86">
        <v>18.350000000000001</v>
      </c>
      <c r="L208" s="86">
        <v>2585.8000000000002</v>
      </c>
      <c r="M208" s="86">
        <v>2585.8000000000002</v>
      </c>
      <c r="N208" s="86">
        <v>2585.8000000000002</v>
      </c>
      <c r="O208" s="86">
        <v>2946.6</v>
      </c>
      <c r="P208" s="86">
        <v>0</v>
      </c>
      <c r="Q208" s="86">
        <v>0</v>
      </c>
      <c r="R208" s="86">
        <v>0</v>
      </c>
    </row>
    <row r="209" spans="1:18" ht="22.5" customHeight="1">
      <c r="A209" s="102" t="s">
        <v>152</v>
      </c>
      <c r="B209" s="85">
        <v>185</v>
      </c>
      <c r="C209" s="86">
        <v>16</v>
      </c>
      <c r="D209" s="86">
        <v>1147.08</v>
      </c>
      <c r="E209" s="86">
        <v>596.97</v>
      </c>
      <c r="F209" s="86">
        <v>41520</v>
      </c>
      <c r="G209" s="86">
        <v>41520</v>
      </c>
      <c r="H209" s="86">
        <v>41520</v>
      </c>
      <c r="I209" s="86">
        <v>48608</v>
      </c>
      <c r="J209" s="86">
        <v>71.69</v>
      </c>
      <c r="K209" s="86">
        <v>37.31</v>
      </c>
      <c r="L209" s="86">
        <v>2595</v>
      </c>
      <c r="M209" s="86">
        <v>2595</v>
      </c>
      <c r="N209" s="86">
        <v>2595</v>
      </c>
      <c r="O209" s="86">
        <v>3038</v>
      </c>
      <c r="P209" s="86">
        <v>0</v>
      </c>
      <c r="Q209" s="86">
        <v>0</v>
      </c>
      <c r="R209" s="86">
        <v>0</v>
      </c>
    </row>
    <row r="210" spans="1:18" ht="11.25" customHeight="1">
      <c r="A210" s="103" t="s">
        <v>93</v>
      </c>
      <c r="B210" s="85">
        <v>186</v>
      </c>
      <c r="C210" s="86">
        <v>147</v>
      </c>
      <c r="D210" s="86">
        <v>3762.76</v>
      </c>
      <c r="E210" s="86">
        <v>3095.44</v>
      </c>
      <c r="F210" s="86">
        <v>378870</v>
      </c>
      <c r="G210" s="86">
        <v>378870</v>
      </c>
      <c r="H210" s="86">
        <v>378870</v>
      </c>
      <c r="I210" s="86">
        <v>443276</v>
      </c>
      <c r="J210" s="86">
        <v>25.6</v>
      </c>
      <c r="K210" s="86">
        <v>21.06</v>
      </c>
      <c r="L210" s="86">
        <v>2577.35</v>
      </c>
      <c r="M210" s="86">
        <v>2577.35</v>
      </c>
      <c r="N210" s="86">
        <v>2577.35</v>
      </c>
      <c r="O210" s="86">
        <v>3015.48</v>
      </c>
      <c r="P210" s="86">
        <v>0</v>
      </c>
      <c r="Q210" s="86">
        <v>0</v>
      </c>
      <c r="R210" s="86">
        <v>0</v>
      </c>
    </row>
    <row r="211" spans="1:18" ht="11.25" customHeight="1">
      <c r="A211" s="103" t="s">
        <v>94</v>
      </c>
      <c r="B211" s="85">
        <v>187</v>
      </c>
      <c r="C211" s="86">
        <v>119</v>
      </c>
      <c r="D211" s="86">
        <v>2856.57</v>
      </c>
      <c r="E211" s="86">
        <v>1481.88</v>
      </c>
      <c r="F211" s="86">
        <v>308805</v>
      </c>
      <c r="G211" s="86">
        <v>308805</v>
      </c>
      <c r="H211" s="86">
        <v>308805</v>
      </c>
      <c r="I211" s="86">
        <v>339056</v>
      </c>
      <c r="J211" s="86">
        <v>24</v>
      </c>
      <c r="K211" s="86">
        <v>12.45</v>
      </c>
      <c r="L211" s="86">
        <v>2595</v>
      </c>
      <c r="M211" s="86">
        <v>2595</v>
      </c>
      <c r="N211" s="86">
        <v>2595</v>
      </c>
      <c r="O211" s="86">
        <v>2849.21</v>
      </c>
      <c r="P211" s="86">
        <v>0</v>
      </c>
      <c r="Q211" s="86">
        <v>0</v>
      </c>
      <c r="R211" s="86">
        <v>0</v>
      </c>
    </row>
    <row r="212" spans="1:18" ht="33.75" customHeight="1">
      <c r="A212" s="84" t="s">
        <v>208</v>
      </c>
      <c r="B212" s="85">
        <v>188</v>
      </c>
      <c r="C212" s="86">
        <v>267</v>
      </c>
      <c r="D212" s="86">
        <v>6493.5</v>
      </c>
      <c r="E212" s="86">
        <v>5936.56</v>
      </c>
      <c r="F212" s="86">
        <v>692865</v>
      </c>
      <c r="G212" s="86">
        <v>692865</v>
      </c>
      <c r="H212" s="86">
        <v>692865</v>
      </c>
      <c r="I212" s="86">
        <v>807159</v>
      </c>
      <c r="J212" s="86">
        <v>24.32</v>
      </c>
      <c r="K212" s="86">
        <v>22.23</v>
      </c>
      <c r="L212" s="86">
        <v>2595</v>
      </c>
      <c r="M212" s="86">
        <v>2595</v>
      </c>
      <c r="N212" s="86">
        <v>2595</v>
      </c>
      <c r="O212" s="86">
        <v>3023.07</v>
      </c>
      <c r="P212" s="86">
        <v>0</v>
      </c>
      <c r="Q212" s="86">
        <v>0</v>
      </c>
      <c r="R212" s="86">
        <v>0</v>
      </c>
    </row>
    <row r="213" spans="1:18" ht="11.25" customHeight="1">
      <c r="A213" s="84" t="s">
        <v>209</v>
      </c>
      <c r="B213" s="85">
        <v>189</v>
      </c>
      <c r="C213" s="86">
        <v>356</v>
      </c>
      <c r="D213" s="86">
        <v>10563.59</v>
      </c>
      <c r="E213" s="86">
        <v>7849.08</v>
      </c>
      <c r="F213" s="86">
        <v>920444.57</v>
      </c>
      <c r="G213" s="86">
        <v>937940</v>
      </c>
      <c r="H213" s="86">
        <v>937940</v>
      </c>
      <c r="I213" s="86">
        <v>1081512</v>
      </c>
      <c r="J213" s="86">
        <v>29.67</v>
      </c>
      <c r="K213" s="86">
        <v>22.05</v>
      </c>
      <c r="L213" s="86">
        <v>2585.52</v>
      </c>
      <c r="M213" s="86">
        <v>2634.66</v>
      </c>
      <c r="N213" s="86">
        <v>2634.66</v>
      </c>
      <c r="O213" s="86">
        <v>3037.96</v>
      </c>
      <c r="P213" s="86">
        <v>0</v>
      </c>
      <c r="Q213" s="86">
        <v>0</v>
      </c>
      <c r="R213" s="86">
        <v>0</v>
      </c>
    </row>
    <row r="214" spans="1:18" ht="33.75" customHeight="1">
      <c r="A214" s="84" t="s">
        <v>210</v>
      </c>
      <c r="B214" s="85">
        <v>190</v>
      </c>
      <c r="C214" s="86">
        <v>33</v>
      </c>
      <c r="D214" s="86">
        <v>2071.0700000000002</v>
      </c>
      <c r="E214" s="86">
        <v>428.98</v>
      </c>
      <c r="F214" s="86">
        <v>85635</v>
      </c>
      <c r="G214" s="86">
        <v>85635</v>
      </c>
      <c r="H214" s="86">
        <v>85635</v>
      </c>
      <c r="I214" s="86">
        <v>101768</v>
      </c>
      <c r="J214" s="86">
        <v>62.76</v>
      </c>
      <c r="K214" s="86">
        <v>13</v>
      </c>
      <c r="L214" s="86">
        <v>2595</v>
      </c>
      <c r="M214" s="86">
        <v>2595</v>
      </c>
      <c r="N214" s="86">
        <v>2595</v>
      </c>
      <c r="O214" s="86">
        <v>3083.88</v>
      </c>
      <c r="P214" s="86">
        <v>0</v>
      </c>
      <c r="Q214" s="86">
        <v>0</v>
      </c>
      <c r="R214" s="86">
        <v>0</v>
      </c>
    </row>
    <row r="215" spans="1:18" ht="33.75" customHeight="1">
      <c r="A215" s="84" t="s">
        <v>211</v>
      </c>
      <c r="B215" s="85">
        <v>191</v>
      </c>
      <c r="C215" s="86">
        <v>23</v>
      </c>
      <c r="D215" s="86">
        <v>1117.27</v>
      </c>
      <c r="E215" s="86">
        <v>329.44</v>
      </c>
      <c r="F215" s="86">
        <v>59685</v>
      </c>
      <c r="G215" s="86">
        <v>59685</v>
      </c>
      <c r="H215" s="86">
        <v>59685</v>
      </c>
      <c r="I215" s="86">
        <v>70346</v>
      </c>
      <c r="J215" s="86">
        <v>48.58</v>
      </c>
      <c r="K215" s="86">
        <v>14.32</v>
      </c>
      <c r="L215" s="86">
        <v>2595</v>
      </c>
      <c r="M215" s="86">
        <v>2595</v>
      </c>
      <c r="N215" s="86">
        <v>2595</v>
      </c>
      <c r="O215" s="86">
        <v>3058.52</v>
      </c>
      <c r="P215" s="86">
        <v>0</v>
      </c>
      <c r="Q215" s="86">
        <v>0</v>
      </c>
      <c r="R215" s="86">
        <v>0</v>
      </c>
    </row>
    <row r="216" spans="1:18" ht="24.75" customHeight="1">
      <c r="A216" s="84" t="s">
        <v>212</v>
      </c>
      <c r="B216" s="85">
        <v>192</v>
      </c>
      <c r="C216" s="86">
        <v>0</v>
      </c>
      <c r="D216" s="86">
        <v>0</v>
      </c>
      <c r="E216" s="86">
        <v>0</v>
      </c>
      <c r="F216" s="86">
        <v>0</v>
      </c>
      <c r="G216" s="86">
        <v>0</v>
      </c>
      <c r="H216" s="86">
        <v>0</v>
      </c>
      <c r="I216" s="86">
        <v>0</v>
      </c>
      <c r="J216" s="86">
        <v>0</v>
      </c>
      <c r="K216" s="86">
        <v>0</v>
      </c>
      <c r="L216" s="86">
        <v>0</v>
      </c>
      <c r="M216" s="86">
        <v>0</v>
      </c>
      <c r="N216" s="86">
        <v>0</v>
      </c>
      <c r="O216" s="86">
        <v>0</v>
      </c>
      <c r="P216" s="86">
        <v>0</v>
      </c>
      <c r="Q216" s="86">
        <v>0</v>
      </c>
      <c r="R216" s="86">
        <v>0</v>
      </c>
    </row>
    <row r="217" spans="1:18" ht="11.25" customHeight="1">
      <c r="A217" s="84" t="s">
        <v>213</v>
      </c>
      <c r="B217" s="85">
        <v>193</v>
      </c>
      <c r="C217" s="86">
        <v>4</v>
      </c>
      <c r="D217" s="86">
        <v>232.36</v>
      </c>
      <c r="E217" s="86">
        <v>99.5</v>
      </c>
      <c r="F217" s="86">
        <v>10380</v>
      </c>
      <c r="G217" s="86">
        <v>10380</v>
      </c>
      <c r="H217" s="86">
        <v>10380</v>
      </c>
      <c r="I217" s="86">
        <v>12419</v>
      </c>
      <c r="J217" s="86">
        <v>58.09</v>
      </c>
      <c r="K217" s="86">
        <v>24.88</v>
      </c>
      <c r="L217" s="86">
        <v>2595</v>
      </c>
      <c r="M217" s="86">
        <v>2595</v>
      </c>
      <c r="N217" s="86">
        <v>2595</v>
      </c>
      <c r="O217" s="86">
        <v>3104.75</v>
      </c>
      <c r="P217" s="86">
        <v>0</v>
      </c>
      <c r="Q217" s="86">
        <v>0</v>
      </c>
      <c r="R217" s="86">
        <v>0</v>
      </c>
    </row>
    <row r="218" spans="1:18" ht="22.5" customHeight="1">
      <c r="A218" s="84" t="s">
        <v>214</v>
      </c>
      <c r="B218" s="85">
        <v>194</v>
      </c>
      <c r="C218" s="86">
        <v>813</v>
      </c>
      <c r="D218" s="86">
        <v>24230.26</v>
      </c>
      <c r="E218" s="86">
        <v>15069.28</v>
      </c>
      <c r="F218" s="86">
        <v>2102748.69</v>
      </c>
      <c r="G218" s="86">
        <v>2137571</v>
      </c>
      <c r="H218" s="86">
        <v>2137571</v>
      </c>
      <c r="I218" s="86">
        <v>2452929</v>
      </c>
      <c r="J218" s="86">
        <v>29.8</v>
      </c>
      <c r="K218" s="86">
        <v>18.54</v>
      </c>
      <c r="L218" s="86">
        <v>2586.41</v>
      </c>
      <c r="M218" s="86">
        <v>2629.24</v>
      </c>
      <c r="N218" s="86">
        <v>2629.24</v>
      </c>
      <c r="O218" s="86">
        <v>3017.13</v>
      </c>
      <c r="P218" s="86">
        <v>0</v>
      </c>
      <c r="Q218" s="86">
        <v>0</v>
      </c>
      <c r="R218" s="86">
        <v>0</v>
      </c>
    </row>
    <row r="219" spans="1:18" ht="14.25" customHeight="1">
      <c r="A219" s="87" t="s">
        <v>215</v>
      </c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</row>
    <row r="220" spans="1:18" ht="43.5" customHeight="1">
      <c r="A220" s="84" t="s">
        <v>216</v>
      </c>
      <c r="B220" s="85">
        <v>195</v>
      </c>
      <c r="C220" s="86">
        <v>1098</v>
      </c>
      <c r="D220" s="86">
        <v>9272967.7100000009</v>
      </c>
      <c r="E220" s="86">
        <v>7479115.29</v>
      </c>
      <c r="F220" s="86">
        <v>9272967.7100000009</v>
      </c>
      <c r="G220" s="86">
        <v>11349485.470000001</v>
      </c>
      <c r="H220" s="86">
        <v>11349485.470000001</v>
      </c>
      <c r="I220" s="86">
        <v>11528792.609999999</v>
      </c>
      <c r="J220" s="86">
        <v>8445.33</v>
      </c>
      <c r="K220" s="86">
        <v>6811.58</v>
      </c>
      <c r="L220" s="86">
        <v>8445.33</v>
      </c>
      <c r="M220" s="86">
        <v>10336.51</v>
      </c>
      <c r="N220" s="86">
        <v>10336.51</v>
      </c>
      <c r="O220" s="86">
        <v>10499.81</v>
      </c>
      <c r="P220" s="86">
        <v>1</v>
      </c>
      <c r="Q220" s="86">
        <v>5842.18</v>
      </c>
      <c r="R220" s="86">
        <v>5842.18</v>
      </c>
    </row>
    <row r="221" spans="1:18" ht="45" customHeight="1">
      <c r="A221" s="84" t="s">
        <v>217</v>
      </c>
      <c r="B221" s="85">
        <v>196</v>
      </c>
      <c r="C221" s="86">
        <v>903</v>
      </c>
      <c r="D221" s="86">
        <v>8024259.4299999997</v>
      </c>
      <c r="E221" s="86">
        <v>6401301.7400000002</v>
      </c>
      <c r="F221" s="86">
        <v>8024259.4299999997</v>
      </c>
      <c r="G221" s="86">
        <v>10100777.189999999</v>
      </c>
      <c r="H221" s="86">
        <v>10100777.189999999</v>
      </c>
      <c r="I221" s="86">
        <v>10192162.119999999</v>
      </c>
      <c r="J221" s="86">
        <v>8886.2199999999993</v>
      </c>
      <c r="K221" s="86">
        <v>7088.93</v>
      </c>
      <c r="L221" s="86">
        <v>8886.2199999999993</v>
      </c>
      <c r="M221" s="86">
        <v>11185.8</v>
      </c>
      <c r="N221" s="86">
        <v>11185.8</v>
      </c>
      <c r="O221" s="86">
        <v>11287</v>
      </c>
      <c r="P221" s="86">
        <v>0</v>
      </c>
      <c r="Q221" s="86">
        <v>0</v>
      </c>
      <c r="R221" s="86">
        <v>0</v>
      </c>
    </row>
    <row r="222" spans="1:18" ht="22.5" customHeight="1">
      <c r="A222" s="96" t="s">
        <v>92</v>
      </c>
      <c r="B222" s="85">
        <v>197</v>
      </c>
      <c r="C222" s="86">
        <v>36</v>
      </c>
      <c r="D222" s="86">
        <v>373691.18</v>
      </c>
      <c r="E222" s="86">
        <v>275984.78999999998</v>
      </c>
      <c r="F222" s="86">
        <v>373691.18</v>
      </c>
      <c r="G222" s="86">
        <v>452911.86</v>
      </c>
      <c r="H222" s="86">
        <v>452911.86</v>
      </c>
      <c r="I222" s="86">
        <v>463719.73</v>
      </c>
      <c r="J222" s="86">
        <v>10380.31</v>
      </c>
      <c r="K222" s="86">
        <v>7666.24</v>
      </c>
      <c r="L222" s="86">
        <v>10380.31</v>
      </c>
      <c r="M222" s="86">
        <v>12580.88</v>
      </c>
      <c r="N222" s="86">
        <v>12580.88</v>
      </c>
      <c r="O222" s="86">
        <v>12881.1</v>
      </c>
      <c r="P222" s="86">
        <v>0</v>
      </c>
      <c r="Q222" s="86">
        <v>0</v>
      </c>
      <c r="R222" s="86">
        <v>0</v>
      </c>
    </row>
    <row r="223" spans="1:18" ht="11.25" customHeight="1">
      <c r="A223" s="95" t="s">
        <v>93</v>
      </c>
      <c r="B223" s="85">
        <v>198</v>
      </c>
      <c r="C223" s="86">
        <v>476</v>
      </c>
      <c r="D223" s="86">
        <v>4492532.43</v>
      </c>
      <c r="E223" s="86">
        <v>3528638.61</v>
      </c>
      <c r="F223" s="86">
        <v>4492532.43</v>
      </c>
      <c r="G223" s="86">
        <v>6024918.2199999997</v>
      </c>
      <c r="H223" s="86">
        <v>6024918.2199999997</v>
      </c>
      <c r="I223" s="86">
        <v>6069766.5599999996</v>
      </c>
      <c r="J223" s="86">
        <v>9438.09</v>
      </c>
      <c r="K223" s="86">
        <v>7413.11</v>
      </c>
      <c r="L223" s="86">
        <v>9438.09</v>
      </c>
      <c r="M223" s="86">
        <v>12657.39</v>
      </c>
      <c r="N223" s="86">
        <v>12657.39</v>
      </c>
      <c r="O223" s="86">
        <v>12751.61</v>
      </c>
      <c r="P223" s="86">
        <v>0</v>
      </c>
      <c r="Q223" s="86">
        <v>0</v>
      </c>
      <c r="R223" s="86">
        <v>0</v>
      </c>
    </row>
    <row r="224" spans="1:18" ht="11.25" customHeight="1">
      <c r="A224" s="95" t="s">
        <v>94</v>
      </c>
      <c r="B224" s="85">
        <v>199</v>
      </c>
      <c r="C224" s="86">
        <v>391</v>
      </c>
      <c r="D224" s="86">
        <v>3158035.82</v>
      </c>
      <c r="E224" s="86">
        <v>2596678.34</v>
      </c>
      <c r="F224" s="86">
        <v>3158035.82</v>
      </c>
      <c r="G224" s="86">
        <v>3622947.11</v>
      </c>
      <c r="H224" s="86">
        <v>3622947.11</v>
      </c>
      <c r="I224" s="86">
        <v>3658675.83</v>
      </c>
      <c r="J224" s="86">
        <v>8076.82</v>
      </c>
      <c r="K224" s="86">
        <v>6641.12</v>
      </c>
      <c r="L224" s="86">
        <v>8076.82</v>
      </c>
      <c r="M224" s="86">
        <v>9265.85</v>
      </c>
      <c r="N224" s="86">
        <v>9265.85</v>
      </c>
      <c r="O224" s="86">
        <v>9357.23</v>
      </c>
      <c r="P224" s="86">
        <v>0</v>
      </c>
      <c r="Q224" s="86">
        <v>0</v>
      </c>
      <c r="R224" s="86">
        <v>0</v>
      </c>
    </row>
    <row r="225" spans="1:18" ht="35.25" customHeight="1">
      <c r="A225" s="84" t="s">
        <v>218</v>
      </c>
      <c r="B225" s="85">
        <v>200</v>
      </c>
      <c r="C225" s="86">
        <v>707</v>
      </c>
      <c r="D225" s="86">
        <v>6773535.5599999996</v>
      </c>
      <c r="E225" s="86">
        <v>5215963.01</v>
      </c>
      <c r="F225" s="86">
        <v>6773535.5599999996</v>
      </c>
      <c r="G225" s="86">
        <v>8843603.4900000002</v>
      </c>
      <c r="H225" s="86">
        <v>8843603.4900000002</v>
      </c>
      <c r="I225" s="86">
        <v>8884616.2400000002</v>
      </c>
      <c r="J225" s="86">
        <v>9580.67</v>
      </c>
      <c r="K225" s="86">
        <v>7377.6</v>
      </c>
      <c r="L225" s="86">
        <v>9580.67</v>
      </c>
      <c r="M225" s="86">
        <v>12508.63</v>
      </c>
      <c r="N225" s="86">
        <v>12508.63</v>
      </c>
      <c r="O225" s="86">
        <v>12566.64</v>
      </c>
      <c r="P225" s="86">
        <v>0</v>
      </c>
      <c r="Q225" s="86">
        <v>0</v>
      </c>
      <c r="R225" s="86">
        <v>0</v>
      </c>
    </row>
    <row r="226" spans="1:18" ht="22.5" customHeight="1">
      <c r="A226" s="96" t="s">
        <v>92</v>
      </c>
      <c r="B226" s="85">
        <v>201</v>
      </c>
      <c r="C226" s="86">
        <v>21</v>
      </c>
      <c r="D226" s="86">
        <v>277504.26</v>
      </c>
      <c r="E226" s="86">
        <v>192992.42</v>
      </c>
      <c r="F226" s="86">
        <v>277504.26</v>
      </c>
      <c r="G226" s="86">
        <v>356724.94</v>
      </c>
      <c r="H226" s="86">
        <v>356724.94</v>
      </c>
      <c r="I226" s="86">
        <v>358124.94</v>
      </c>
      <c r="J226" s="86">
        <v>13214.49</v>
      </c>
      <c r="K226" s="86">
        <v>9190.1200000000008</v>
      </c>
      <c r="L226" s="86">
        <v>13214.49</v>
      </c>
      <c r="M226" s="86">
        <v>16986.900000000001</v>
      </c>
      <c r="N226" s="86">
        <v>16986.900000000001</v>
      </c>
      <c r="O226" s="86">
        <v>17053.57</v>
      </c>
      <c r="P226" s="86">
        <v>0</v>
      </c>
      <c r="Q226" s="86">
        <v>0</v>
      </c>
      <c r="R226" s="86">
        <v>0</v>
      </c>
    </row>
    <row r="227" spans="1:18" ht="22.5" customHeight="1">
      <c r="A227" s="103" t="s">
        <v>219</v>
      </c>
      <c r="B227" s="85">
        <v>202</v>
      </c>
      <c r="C227" s="86">
        <v>11</v>
      </c>
      <c r="D227" s="86">
        <v>116367.2</v>
      </c>
      <c r="E227" s="86">
        <v>82541.7</v>
      </c>
      <c r="F227" s="86">
        <v>116367.2</v>
      </c>
      <c r="G227" s="86">
        <v>177421.95</v>
      </c>
      <c r="H227" s="86">
        <v>177421.95</v>
      </c>
      <c r="I227" s="86">
        <v>178121.95</v>
      </c>
      <c r="J227" s="86">
        <v>10578.84</v>
      </c>
      <c r="K227" s="86">
        <v>7503.79</v>
      </c>
      <c r="L227" s="86">
        <v>10578.84</v>
      </c>
      <c r="M227" s="86">
        <v>16129.27</v>
      </c>
      <c r="N227" s="86">
        <v>16129.27</v>
      </c>
      <c r="O227" s="86">
        <v>16192.9</v>
      </c>
      <c r="P227" s="86">
        <v>0</v>
      </c>
      <c r="Q227" s="86">
        <v>0</v>
      </c>
      <c r="R227" s="86">
        <v>0</v>
      </c>
    </row>
    <row r="228" spans="1:18" ht="11.25" customHeight="1">
      <c r="A228" s="95" t="s">
        <v>93</v>
      </c>
      <c r="B228" s="85">
        <v>203</v>
      </c>
      <c r="C228" s="86">
        <v>370</v>
      </c>
      <c r="D228" s="86">
        <v>3792637.16</v>
      </c>
      <c r="E228" s="86">
        <v>2869921.99</v>
      </c>
      <c r="F228" s="86">
        <v>3792637.16</v>
      </c>
      <c r="G228" s="86">
        <v>5318573.12</v>
      </c>
      <c r="H228" s="86">
        <v>5318573.12</v>
      </c>
      <c r="I228" s="86">
        <v>5337013.1500000004</v>
      </c>
      <c r="J228" s="86">
        <v>10250.370000000001</v>
      </c>
      <c r="K228" s="86">
        <v>7756.55</v>
      </c>
      <c r="L228" s="86">
        <v>10250.370000000001</v>
      </c>
      <c r="M228" s="86">
        <v>14374.52</v>
      </c>
      <c r="N228" s="86">
        <v>14374.52</v>
      </c>
      <c r="O228" s="86">
        <v>14424.36</v>
      </c>
      <c r="P228" s="86">
        <v>0</v>
      </c>
      <c r="Q228" s="86">
        <v>0</v>
      </c>
      <c r="R228" s="86">
        <v>0</v>
      </c>
    </row>
    <row r="229" spans="1:18" ht="22.5" customHeight="1">
      <c r="A229" s="103" t="s">
        <v>219</v>
      </c>
      <c r="B229" s="85">
        <v>204</v>
      </c>
      <c r="C229" s="86">
        <v>218</v>
      </c>
      <c r="D229" s="86">
        <v>1862991.81</v>
      </c>
      <c r="E229" s="86">
        <v>1452719.09</v>
      </c>
      <c r="F229" s="86">
        <v>1862991.81</v>
      </c>
      <c r="G229" s="86">
        <v>3030709.35</v>
      </c>
      <c r="H229" s="86">
        <v>3030709.35</v>
      </c>
      <c r="I229" s="86">
        <v>3041559.35</v>
      </c>
      <c r="J229" s="86">
        <v>8545.83</v>
      </c>
      <c r="K229" s="86">
        <v>6663.85</v>
      </c>
      <c r="L229" s="86">
        <v>8545.83</v>
      </c>
      <c r="M229" s="86">
        <v>13902.34</v>
      </c>
      <c r="N229" s="86">
        <v>13902.34</v>
      </c>
      <c r="O229" s="86">
        <v>13952.11</v>
      </c>
      <c r="P229" s="86">
        <v>0</v>
      </c>
      <c r="Q229" s="86">
        <v>0</v>
      </c>
      <c r="R229" s="86">
        <v>0</v>
      </c>
    </row>
    <row r="230" spans="1:18" ht="11.25" customHeight="1">
      <c r="A230" s="95" t="s">
        <v>94</v>
      </c>
      <c r="B230" s="85">
        <v>205</v>
      </c>
      <c r="C230" s="86">
        <v>316</v>
      </c>
      <c r="D230" s="86">
        <v>2703394.14</v>
      </c>
      <c r="E230" s="86">
        <v>2153048.6</v>
      </c>
      <c r="F230" s="86">
        <v>2703394.14</v>
      </c>
      <c r="G230" s="86">
        <v>3168305.43</v>
      </c>
      <c r="H230" s="86">
        <v>3168305.43</v>
      </c>
      <c r="I230" s="86">
        <v>3189478.15</v>
      </c>
      <c r="J230" s="86">
        <v>8555.0400000000009</v>
      </c>
      <c r="K230" s="86">
        <v>6813.44</v>
      </c>
      <c r="L230" s="86">
        <v>8555.0400000000009</v>
      </c>
      <c r="M230" s="86">
        <v>10026.280000000001</v>
      </c>
      <c r="N230" s="86">
        <v>10026.280000000001</v>
      </c>
      <c r="O230" s="86">
        <v>10093.290000000001</v>
      </c>
      <c r="P230" s="86">
        <v>0</v>
      </c>
      <c r="Q230" s="86">
        <v>0</v>
      </c>
      <c r="R230" s="86">
        <v>0</v>
      </c>
    </row>
    <row r="231" spans="1:18" ht="22.5" customHeight="1">
      <c r="A231" s="103" t="s">
        <v>219</v>
      </c>
      <c r="B231" s="85">
        <v>206</v>
      </c>
      <c r="C231" s="86">
        <v>242</v>
      </c>
      <c r="D231" s="86">
        <v>1924125.73</v>
      </c>
      <c r="E231" s="86">
        <v>1547437.57</v>
      </c>
      <c r="F231" s="86">
        <v>1924125.73</v>
      </c>
      <c r="G231" s="86">
        <v>2315723.7799999998</v>
      </c>
      <c r="H231" s="86">
        <v>2315723.7799999998</v>
      </c>
      <c r="I231" s="86">
        <v>2331705.7799999998</v>
      </c>
      <c r="J231" s="86">
        <v>7950.93</v>
      </c>
      <c r="K231" s="86">
        <v>6394.37</v>
      </c>
      <c r="L231" s="86">
        <v>7950.93</v>
      </c>
      <c r="M231" s="86">
        <v>9569.11</v>
      </c>
      <c r="N231" s="86">
        <v>9569.11</v>
      </c>
      <c r="O231" s="86">
        <v>9635.15</v>
      </c>
      <c r="P231" s="86">
        <v>0</v>
      </c>
      <c r="Q231" s="86">
        <v>0</v>
      </c>
      <c r="R231" s="86">
        <v>0</v>
      </c>
    </row>
    <row r="232" spans="1:18" ht="42" customHeight="1">
      <c r="A232" s="84" t="s">
        <v>220</v>
      </c>
      <c r="B232" s="85">
        <v>207</v>
      </c>
      <c r="C232" s="86">
        <v>196</v>
      </c>
      <c r="D232" s="86">
        <v>1250723.8700000001</v>
      </c>
      <c r="E232" s="86">
        <v>1185338.73</v>
      </c>
      <c r="F232" s="86">
        <v>1250723.8700000001</v>
      </c>
      <c r="G232" s="86">
        <v>1257173.7</v>
      </c>
      <c r="H232" s="86">
        <v>1257173.7</v>
      </c>
      <c r="I232" s="86">
        <v>1307545.8799999999</v>
      </c>
      <c r="J232" s="86">
        <v>6381.24</v>
      </c>
      <c r="K232" s="86">
        <v>6047.65</v>
      </c>
      <c r="L232" s="86">
        <v>6381.24</v>
      </c>
      <c r="M232" s="86">
        <v>6414.15</v>
      </c>
      <c r="N232" s="86">
        <v>6414.15</v>
      </c>
      <c r="O232" s="86">
        <v>6671.15</v>
      </c>
      <c r="P232" s="86">
        <v>0</v>
      </c>
      <c r="Q232" s="86">
        <v>0</v>
      </c>
      <c r="R232" s="86">
        <v>0</v>
      </c>
    </row>
    <row r="233" spans="1:18" ht="22.5" customHeight="1">
      <c r="A233" s="96" t="s">
        <v>92</v>
      </c>
      <c r="B233" s="85">
        <v>208</v>
      </c>
      <c r="C233" s="86">
        <v>15</v>
      </c>
      <c r="D233" s="86">
        <v>96186.92</v>
      </c>
      <c r="E233" s="86">
        <v>82992.37</v>
      </c>
      <c r="F233" s="86">
        <v>96186.92</v>
      </c>
      <c r="G233" s="86">
        <v>96186.92</v>
      </c>
      <c r="H233" s="86">
        <v>96186.92</v>
      </c>
      <c r="I233" s="86">
        <v>105594.79</v>
      </c>
      <c r="J233" s="86">
        <v>6412.46</v>
      </c>
      <c r="K233" s="86">
        <v>5532.82</v>
      </c>
      <c r="L233" s="86">
        <v>6412.46</v>
      </c>
      <c r="M233" s="86">
        <v>6412.46</v>
      </c>
      <c r="N233" s="86">
        <v>6412.46</v>
      </c>
      <c r="O233" s="86">
        <v>7039.65</v>
      </c>
      <c r="P233" s="86">
        <v>0</v>
      </c>
      <c r="Q233" s="86">
        <v>0</v>
      </c>
      <c r="R233" s="86">
        <v>0</v>
      </c>
    </row>
    <row r="234" spans="1:18" ht="22.5" customHeight="1">
      <c r="A234" s="103" t="s">
        <v>219</v>
      </c>
      <c r="B234" s="85">
        <v>209</v>
      </c>
      <c r="C234" s="86">
        <v>9</v>
      </c>
      <c r="D234" s="86">
        <v>62482.94</v>
      </c>
      <c r="E234" s="86">
        <v>61044.94</v>
      </c>
      <c r="F234" s="86">
        <v>62482.94</v>
      </c>
      <c r="G234" s="86">
        <v>62482.94</v>
      </c>
      <c r="H234" s="86">
        <v>62482.94</v>
      </c>
      <c r="I234" s="86">
        <v>63548.94</v>
      </c>
      <c r="J234" s="86">
        <v>6942.55</v>
      </c>
      <c r="K234" s="86">
        <v>6782.77</v>
      </c>
      <c r="L234" s="86">
        <v>6942.55</v>
      </c>
      <c r="M234" s="86">
        <v>6942.55</v>
      </c>
      <c r="N234" s="86">
        <v>6942.55</v>
      </c>
      <c r="O234" s="86">
        <v>7060.99</v>
      </c>
      <c r="P234" s="86">
        <v>0</v>
      </c>
      <c r="Q234" s="86">
        <v>0</v>
      </c>
      <c r="R234" s="86">
        <v>0</v>
      </c>
    </row>
    <row r="235" spans="1:18" ht="11.25" customHeight="1">
      <c r="A235" s="95" t="s">
        <v>93</v>
      </c>
      <c r="B235" s="85">
        <v>210</v>
      </c>
      <c r="C235" s="86">
        <v>106</v>
      </c>
      <c r="D235" s="86">
        <v>699895.27</v>
      </c>
      <c r="E235" s="86">
        <v>658716.62</v>
      </c>
      <c r="F235" s="86">
        <v>699895.27</v>
      </c>
      <c r="G235" s="86">
        <v>706345.1</v>
      </c>
      <c r="H235" s="86">
        <v>706345.1</v>
      </c>
      <c r="I235" s="86">
        <v>732753.41</v>
      </c>
      <c r="J235" s="86">
        <v>6602.79</v>
      </c>
      <c r="K235" s="86">
        <v>6214.31</v>
      </c>
      <c r="L235" s="86">
        <v>6602.79</v>
      </c>
      <c r="M235" s="86">
        <v>6663.63</v>
      </c>
      <c r="N235" s="86">
        <v>6663.63</v>
      </c>
      <c r="O235" s="86">
        <v>6912.77</v>
      </c>
      <c r="P235" s="86">
        <v>0</v>
      </c>
      <c r="Q235" s="86">
        <v>0</v>
      </c>
      <c r="R235" s="86">
        <v>0</v>
      </c>
    </row>
    <row r="236" spans="1:18" ht="22.5" customHeight="1">
      <c r="A236" s="103" t="s">
        <v>219</v>
      </c>
      <c r="B236" s="85">
        <v>211</v>
      </c>
      <c r="C236" s="86">
        <v>64</v>
      </c>
      <c r="D236" s="86">
        <v>430906.15</v>
      </c>
      <c r="E236" s="86">
        <v>409187.34</v>
      </c>
      <c r="F236" s="86">
        <v>430906.15</v>
      </c>
      <c r="G236" s="86">
        <v>437355.98</v>
      </c>
      <c r="H236" s="86">
        <v>437355.98</v>
      </c>
      <c r="I236" s="86">
        <v>440647.98</v>
      </c>
      <c r="J236" s="86">
        <v>6732.91</v>
      </c>
      <c r="K236" s="86">
        <v>6393.55</v>
      </c>
      <c r="L236" s="86">
        <v>6732.91</v>
      </c>
      <c r="M236" s="86">
        <v>6833.69</v>
      </c>
      <c r="N236" s="86">
        <v>6833.69</v>
      </c>
      <c r="O236" s="86">
        <v>6885.12</v>
      </c>
      <c r="P236" s="86">
        <v>0</v>
      </c>
      <c r="Q236" s="86">
        <v>0</v>
      </c>
      <c r="R236" s="86">
        <v>0</v>
      </c>
    </row>
    <row r="237" spans="1:18" ht="11.25" customHeight="1">
      <c r="A237" s="95" t="s">
        <v>94</v>
      </c>
      <c r="B237" s="85">
        <v>212</v>
      </c>
      <c r="C237" s="86">
        <v>75</v>
      </c>
      <c r="D237" s="86">
        <v>454641.68</v>
      </c>
      <c r="E237" s="86">
        <v>443629.74</v>
      </c>
      <c r="F237" s="86">
        <v>454641.68</v>
      </c>
      <c r="G237" s="86">
        <v>454641.68</v>
      </c>
      <c r="H237" s="86">
        <v>454641.68</v>
      </c>
      <c r="I237" s="86">
        <v>469197.68</v>
      </c>
      <c r="J237" s="86">
        <v>6061.89</v>
      </c>
      <c r="K237" s="86">
        <v>5915.06</v>
      </c>
      <c r="L237" s="86">
        <v>6061.89</v>
      </c>
      <c r="M237" s="86">
        <v>6061.89</v>
      </c>
      <c r="N237" s="86">
        <v>6061.89</v>
      </c>
      <c r="O237" s="86">
        <v>6255.97</v>
      </c>
      <c r="P237" s="86">
        <v>0</v>
      </c>
      <c r="Q237" s="86">
        <v>0</v>
      </c>
      <c r="R237" s="86">
        <v>0</v>
      </c>
    </row>
    <row r="238" spans="1:18" ht="22.5" customHeight="1">
      <c r="A238" s="103" t="s">
        <v>219</v>
      </c>
      <c r="B238" s="85">
        <v>213</v>
      </c>
      <c r="C238" s="86">
        <v>49</v>
      </c>
      <c r="D238" s="86">
        <v>299285.42</v>
      </c>
      <c r="E238" s="86">
        <v>296753.74</v>
      </c>
      <c r="F238" s="86">
        <v>299285.42</v>
      </c>
      <c r="G238" s="86">
        <v>299285.42</v>
      </c>
      <c r="H238" s="86">
        <v>299285.42</v>
      </c>
      <c r="I238" s="86">
        <v>301563.42</v>
      </c>
      <c r="J238" s="86">
        <v>6107.87</v>
      </c>
      <c r="K238" s="86">
        <v>6056.2</v>
      </c>
      <c r="L238" s="86">
        <v>6107.87</v>
      </c>
      <c r="M238" s="86">
        <v>6107.87</v>
      </c>
      <c r="N238" s="86">
        <v>6107.87</v>
      </c>
      <c r="O238" s="86">
        <v>6154.36</v>
      </c>
      <c r="P238" s="86">
        <v>0</v>
      </c>
      <c r="Q238" s="86">
        <v>0</v>
      </c>
      <c r="R238" s="86">
        <v>0</v>
      </c>
    </row>
    <row r="239" spans="1:18" ht="24.75" customHeight="1">
      <c r="A239" s="84" t="s">
        <v>221</v>
      </c>
      <c r="B239" s="85">
        <v>214</v>
      </c>
      <c r="C239" s="86">
        <v>76</v>
      </c>
      <c r="D239" s="86">
        <v>707338.36</v>
      </c>
      <c r="E239" s="86">
        <v>566984.31000000006</v>
      </c>
      <c r="F239" s="86">
        <v>707338.36</v>
      </c>
      <c r="G239" s="86">
        <v>937620.25</v>
      </c>
      <c r="H239" s="86">
        <v>937620.25</v>
      </c>
      <c r="I239" s="86">
        <v>942040.25</v>
      </c>
      <c r="J239" s="86">
        <v>9307.08</v>
      </c>
      <c r="K239" s="86">
        <v>7460.32</v>
      </c>
      <c r="L239" s="86">
        <v>9307.08</v>
      </c>
      <c r="M239" s="86">
        <v>12337.11</v>
      </c>
      <c r="N239" s="86">
        <v>12337.11</v>
      </c>
      <c r="O239" s="86">
        <v>12395.27</v>
      </c>
      <c r="P239" s="86">
        <v>0</v>
      </c>
      <c r="Q239" s="86">
        <v>0</v>
      </c>
      <c r="R239" s="86">
        <v>0</v>
      </c>
    </row>
    <row r="240" spans="1:18" ht="55.5" customHeight="1">
      <c r="A240" s="84" t="s">
        <v>222</v>
      </c>
      <c r="B240" s="85">
        <v>215</v>
      </c>
      <c r="C240" s="86">
        <v>593</v>
      </c>
      <c r="D240" s="86">
        <v>4696159.25</v>
      </c>
      <c r="E240" s="86">
        <v>3849684.38</v>
      </c>
      <c r="F240" s="86">
        <v>4696159.25</v>
      </c>
      <c r="G240" s="86">
        <v>6322979.4199999999</v>
      </c>
      <c r="H240" s="86">
        <v>6322979.4199999999</v>
      </c>
      <c r="I240" s="86">
        <v>6357147.4199999999</v>
      </c>
      <c r="J240" s="86">
        <v>7919.32</v>
      </c>
      <c r="K240" s="86">
        <v>6491.88</v>
      </c>
      <c r="L240" s="86">
        <v>7919.32</v>
      </c>
      <c r="M240" s="86">
        <v>10662.7</v>
      </c>
      <c r="N240" s="86">
        <v>10662.7</v>
      </c>
      <c r="O240" s="86">
        <v>10720.32</v>
      </c>
      <c r="P240" s="86">
        <v>0</v>
      </c>
      <c r="Q240" s="86">
        <v>0</v>
      </c>
      <c r="R240" s="86">
        <v>0</v>
      </c>
    </row>
    <row r="241" spans="1:18" ht="22.5" customHeight="1">
      <c r="A241" s="95" t="s">
        <v>223</v>
      </c>
      <c r="B241" s="85">
        <v>216</v>
      </c>
      <c r="C241" s="86">
        <v>0</v>
      </c>
      <c r="D241" s="86">
        <v>0</v>
      </c>
      <c r="E241" s="86">
        <v>0</v>
      </c>
      <c r="F241" s="86">
        <v>0</v>
      </c>
      <c r="G241" s="86">
        <v>0</v>
      </c>
      <c r="H241" s="86">
        <v>0</v>
      </c>
      <c r="I241" s="86">
        <v>0</v>
      </c>
      <c r="J241" s="86">
        <v>0</v>
      </c>
      <c r="K241" s="86">
        <v>0</v>
      </c>
      <c r="L241" s="86">
        <v>0</v>
      </c>
      <c r="M241" s="86">
        <v>0</v>
      </c>
      <c r="N241" s="86">
        <v>0</v>
      </c>
      <c r="O241" s="86">
        <v>0</v>
      </c>
      <c r="P241" s="86">
        <v>0</v>
      </c>
      <c r="Q241" s="86">
        <v>0</v>
      </c>
      <c r="R241" s="86">
        <v>0</v>
      </c>
    </row>
    <row r="242" spans="1:18" ht="11.25" customHeight="1">
      <c r="A242" s="84" t="s">
        <v>224</v>
      </c>
      <c r="B242" s="85">
        <v>217</v>
      </c>
      <c r="C242" s="86">
        <v>488</v>
      </c>
      <c r="D242" s="86">
        <v>4013885.09</v>
      </c>
      <c r="E242" s="86">
        <v>3270079.53</v>
      </c>
      <c r="F242" s="86">
        <v>4013885.09</v>
      </c>
      <c r="G242" s="86">
        <v>5145070.17</v>
      </c>
      <c r="H242" s="86">
        <v>5145070.17</v>
      </c>
      <c r="I242" s="86">
        <v>5198715.7300000004</v>
      </c>
      <c r="J242" s="86">
        <v>8225.17</v>
      </c>
      <c r="K242" s="86">
        <v>6700.98</v>
      </c>
      <c r="L242" s="86">
        <v>8225.17</v>
      </c>
      <c r="M242" s="86">
        <v>10543.18</v>
      </c>
      <c r="N242" s="86">
        <v>10543.18</v>
      </c>
      <c r="O242" s="86">
        <v>10653.11</v>
      </c>
      <c r="P242" s="86">
        <v>0</v>
      </c>
      <c r="Q242" s="86">
        <v>0</v>
      </c>
      <c r="R242" s="86">
        <v>0</v>
      </c>
    </row>
    <row r="243" spans="1:18" ht="22.5" customHeight="1">
      <c r="A243" s="84" t="s">
        <v>225</v>
      </c>
      <c r="B243" s="85">
        <v>218</v>
      </c>
      <c r="C243" s="86">
        <v>247</v>
      </c>
      <c r="D243" s="86">
        <v>2179736.4300000002</v>
      </c>
      <c r="E243" s="86">
        <v>1736208.68</v>
      </c>
      <c r="F243" s="86">
        <v>2179736.4300000002</v>
      </c>
      <c r="G243" s="86">
        <v>3010100.6</v>
      </c>
      <c r="H243" s="86">
        <v>3010100.6</v>
      </c>
      <c r="I243" s="86">
        <v>3029966.36</v>
      </c>
      <c r="J243" s="86">
        <v>8824.84</v>
      </c>
      <c r="K243" s="86">
        <v>7029.18</v>
      </c>
      <c r="L243" s="86">
        <v>8824.84</v>
      </c>
      <c r="M243" s="86">
        <v>12186.64</v>
      </c>
      <c r="N243" s="86">
        <v>12186.64</v>
      </c>
      <c r="O243" s="86">
        <v>12267.07</v>
      </c>
      <c r="P243" s="86">
        <v>0</v>
      </c>
      <c r="Q243" s="86">
        <v>0</v>
      </c>
      <c r="R243" s="86">
        <v>0</v>
      </c>
    </row>
    <row r="244" spans="1:18" ht="90" customHeight="1">
      <c r="A244" s="84" t="s">
        <v>226</v>
      </c>
      <c r="B244" s="85">
        <v>219</v>
      </c>
      <c r="C244" s="86">
        <v>4</v>
      </c>
      <c r="D244" s="86">
        <v>16285.15</v>
      </c>
      <c r="E244" s="86">
        <v>14324.56</v>
      </c>
      <c r="F244" s="86">
        <v>16285.15</v>
      </c>
      <c r="G244" s="86">
        <v>16285.15</v>
      </c>
      <c r="H244" s="86">
        <v>16285.15</v>
      </c>
      <c r="I244" s="86">
        <v>31570.15</v>
      </c>
      <c r="J244" s="86">
        <v>4071.29</v>
      </c>
      <c r="K244" s="86">
        <v>3581.14</v>
      </c>
      <c r="L244" s="86">
        <v>4071.29</v>
      </c>
      <c r="M244" s="86">
        <v>4071.29</v>
      </c>
      <c r="N244" s="86">
        <v>4071.29</v>
      </c>
      <c r="O244" s="86">
        <v>7892.54</v>
      </c>
      <c r="P244" s="86">
        <v>0</v>
      </c>
      <c r="Q244" s="86">
        <v>0</v>
      </c>
      <c r="R244" s="86">
        <v>0</v>
      </c>
    </row>
    <row r="245" spans="1:18" ht="22.5" customHeight="1">
      <c r="A245" s="95" t="s">
        <v>227</v>
      </c>
      <c r="B245" s="85">
        <v>220</v>
      </c>
      <c r="C245" s="86">
        <v>5</v>
      </c>
      <c r="D245" s="86">
        <v>0</v>
      </c>
      <c r="E245" s="86">
        <v>0</v>
      </c>
      <c r="F245" s="86">
        <v>0</v>
      </c>
      <c r="G245" s="86">
        <v>0</v>
      </c>
      <c r="H245" s="86">
        <v>0</v>
      </c>
      <c r="I245" s="86">
        <v>0</v>
      </c>
      <c r="J245" s="86">
        <v>0</v>
      </c>
      <c r="K245" s="86">
        <v>0</v>
      </c>
      <c r="L245" s="86">
        <v>0</v>
      </c>
      <c r="M245" s="86">
        <v>0</v>
      </c>
      <c r="N245" s="86">
        <v>0</v>
      </c>
      <c r="O245" s="86">
        <v>0</v>
      </c>
      <c r="P245" s="86">
        <v>0</v>
      </c>
      <c r="Q245" s="86">
        <v>0</v>
      </c>
      <c r="R245" s="86">
        <v>0</v>
      </c>
    </row>
    <row r="246" spans="1:18" ht="11.25" customHeight="1">
      <c r="A246" s="95" t="s">
        <v>191</v>
      </c>
      <c r="B246" s="85">
        <v>2201</v>
      </c>
      <c r="C246" s="86">
        <v>5</v>
      </c>
      <c r="D246" s="86">
        <v>0</v>
      </c>
      <c r="E246" s="86">
        <v>0</v>
      </c>
      <c r="F246" s="86">
        <v>0</v>
      </c>
      <c r="G246" s="86">
        <v>0</v>
      </c>
      <c r="H246" s="86">
        <v>0</v>
      </c>
      <c r="I246" s="86">
        <v>0</v>
      </c>
      <c r="J246" s="86">
        <v>0</v>
      </c>
      <c r="K246" s="86">
        <v>0</v>
      </c>
      <c r="L246" s="86">
        <v>0</v>
      </c>
      <c r="M246" s="86">
        <v>0</v>
      </c>
      <c r="N246" s="86">
        <v>0</v>
      </c>
      <c r="O246" s="86">
        <v>0</v>
      </c>
      <c r="P246" s="86">
        <v>0</v>
      </c>
      <c r="Q246" s="86">
        <v>0</v>
      </c>
      <c r="R246" s="86">
        <v>0</v>
      </c>
    </row>
    <row r="247" spans="1:18" ht="34.5" customHeight="1">
      <c r="A247" s="84" t="s">
        <v>228</v>
      </c>
      <c r="B247" s="85">
        <v>225</v>
      </c>
      <c r="C247" s="86">
        <v>18</v>
      </c>
      <c r="D247" s="86">
        <v>120350.35</v>
      </c>
      <c r="E247" s="86">
        <v>103157.83</v>
      </c>
      <c r="F247" s="86">
        <v>120350.35</v>
      </c>
      <c r="G247" s="86">
        <v>132943.01999999999</v>
      </c>
      <c r="H247" s="86">
        <v>132943.01999999999</v>
      </c>
      <c r="I247" s="86">
        <v>142343.89000000001</v>
      </c>
      <c r="J247" s="86">
        <v>6686.13</v>
      </c>
      <c r="K247" s="86">
        <v>5730.99</v>
      </c>
      <c r="L247" s="86">
        <v>6686.13</v>
      </c>
      <c r="M247" s="86">
        <v>7385.72</v>
      </c>
      <c r="N247" s="86">
        <v>7385.72</v>
      </c>
      <c r="O247" s="86">
        <v>7907.99</v>
      </c>
      <c r="P247" s="86">
        <v>0</v>
      </c>
      <c r="Q247" s="86">
        <v>0</v>
      </c>
      <c r="R247" s="86">
        <v>0</v>
      </c>
    </row>
    <row r="248" spans="1:18" ht="22.5" customHeight="1">
      <c r="A248" s="102" t="s">
        <v>92</v>
      </c>
      <c r="B248" s="85">
        <v>226</v>
      </c>
      <c r="C248" s="86">
        <v>16</v>
      </c>
      <c r="D248" s="86">
        <v>105040.85</v>
      </c>
      <c r="E248" s="86">
        <v>90838.05</v>
      </c>
      <c r="F248" s="86">
        <v>105040.85</v>
      </c>
      <c r="G248" s="86">
        <v>113229.85</v>
      </c>
      <c r="H248" s="86">
        <v>113229.85</v>
      </c>
      <c r="I248" s="86">
        <v>122137.72</v>
      </c>
      <c r="J248" s="86">
        <v>6565.05</v>
      </c>
      <c r="K248" s="86">
        <v>5677.38</v>
      </c>
      <c r="L248" s="86">
        <v>6565.05</v>
      </c>
      <c r="M248" s="86">
        <v>7076.87</v>
      </c>
      <c r="N248" s="86">
        <v>7076.87</v>
      </c>
      <c r="O248" s="86">
        <v>7633.61</v>
      </c>
      <c r="P248" s="86">
        <v>0</v>
      </c>
      <c r="Q248" s="86">
        <v>0</v>
      </c>
      <c r="R248" s="86">
        <v>0</v>
      </c>
    </row>
    <row r="249" spans="1:18" ht="11.25" customHeight="1">
      <c r="A249" s="103" t="s">
        <v>93</v>
      </c>
      <c r="B249" s="85">
        <v>227</v>
      </c>
      <c r="C249" s="86">
        <v>2</v>
      </c>
      <c r="D249" s="86">
        <v>15309.5</v>
      </c>
      <c r="E249" s="86">
        <v>12319.78</v>
      </c>
      <c r="F249" s="86">
        <v>15309.5</v>
      </c>
      <c r="G249" s="86">
        <v>19713.169999999998</v>
      </c>
      <c r="H249" s="86">
        <v>19713.169999999998</v>
      </c>
      <c r="I249" s="86">
        <v>20206.169999999998</v>
      </c>
      <c r="J249" s="86">
        <v>7654.75</v>
      </c>
      <c r="K249" s="86">
        <v>6159.89</v>
      </c>
      <c r="L249" s="86">
        <v>7654.75</v>
      </c>
      <c r="M249" s="86">
        <v>9856.58</v>
      </c>
      <c r="N249" s="86">
        <v>9856.58</v>
      </c>
      <c r="O249" s="86">
        <v>10103.08</v>
      </c>
      <c r="P249" s="86">
        <v>0</v>
      </c>
      <c r="Q249" s="86">
        <v>0</v>
      </c>
      <c r="R249" s="86">
        <v>0</v>
      </c>
    </row>
    <row r="250" spans="1:18" ht="11.25" customHeight="1">
      <c r="A250" s="103" t="s">
        <v>94</v>
      </c>
      <c r="B250" s="85">
        <v>228</v>
      </c>
      <c r="C250" s="86">
        <v>0</v>
      </c>
      <c r="D250" s="86">
        <v>0</v>
      </c>
      <c r="E250" s="86">
        <v>0</v>
      </c>
      <c r="F250" s="86">
        <v>0</v>
      </c>
      <c r="G250" s="86">
        <v>0</v>
      </c>
      <c r="H250" s="86">
        <v>0</v>
      </c>
      <c r="I250" s="86">
        <v>0</v>
      </c>
      <c r="J250" s="86">
        <v>0</v>
      </c>
      <c r="K250" s="86">
        <v>0</v>
      </c>
      <c r="L250" s="86">
        <v>0</v>
      </c>
      <c r="M250" s="86">
        <v>0</v>
      </c>
      <c r="N250" s="86">
        <v>0</v>
      </c>
      <c r="O250" s="86">
        <v>0</v>
      </c>
      <c r="P250" s="86">
        <v>0</v>
      </c>
      <c r="Q250" s="86">
        <v>0</v>
      </c>
      <c r="R250" s="86">
        <v>0</v>
      </c>
    </row>
    <row r="251" spans="1:18" ht="66.75" customHeight="1">
      <c r="A251" s="84" t="s">
        <v>229</v>
      </c>
      <c r="B251" s="85">
        <v>2281</v>
      </c>
      <c r="C251" s="86">
        <v>23</v>
      </c>
      <c r="D251" s="86">
        <v>221858.81</v>
      </c>
      <c r="E251" s="86">
        <v>154349.72</v>
      </c>
      <c r="F251" s="86">
        <v>221858.81</v>
      </c>
      <c r="G251" s="86">
        <v>246343.28</v>
      </c>
      <c r="H251" s="86">
        <v>246343.28</v>
      </c>
      <c r="I251" s="86">
        <v>247063.28</v>
      </c>
      <c r="J251" s="86">
        <v>9646.0400000000009</v>
      </c>
      <c r="K251" s="86">
        <v>6710.86</v>
      </c>
      <c r="L251" s="86">
        <v>9646.0400000000009</v>
      </c>
      <c r="M251" s="86">
        <v>10710.58</v>
      </c>
      <c r="N251" s="86">
        <v>10710.58</v>
      </c>
      <c r="O251" s="86">
        <v>10741.88</v>
      </c>
      <c r="P251" s="86">
        <v>0</v>
      </c>
      <c r="Q251" s="86">
        <v>0</v>
      </c>
      <c r="R251" s="86">
        <v>0</v>
      </c>
    </row>
    <row r="252" spans="1:18" ht="19.5" customHeight="1">
      <c r="A252" s="84" t="s">
        <v>230</v>
      </c>
      <c r="B252" s="85">
        <v>2282</v>
      </c>
      <c r="C252" s="86">
        <v>33</v>
      </c>
      <c r="D252" s="86">
        <v>0</v>
      </c>
      <c r="E252" s="86">
        <v>0</v>
      </c>
      <c r="F252" s="86">
        <v>0</v>
      </c>
      <c r="G252" s="86">
        <v>0</v>
      </c>
      <c r="H252" s="86">
        <v>0</v>
      </c>
      <c r="I252" s="86">
        <v>0</v>
      </c>
      <c r="J252" s="86">
        <v>0</v>
      </c>
      <c r="K252" s="86">
        <v>0</v>
      </c>
      <c r="L252" s="86">
        <v>0</v>
      </c>
      <c r="M252" s="86">
        <v>0</v>
      </c>
      <c r="N252" s="86">
        <v>0</v>
      </c>
      <c r="O252" s="86">
        <v>0</v>
      </c>
      <c r="P252" s="86">
        <v>0</v>
      </c>
      <c r="Q252" s="86">
        <v>0</v>
      </c>
      <c r="R252" s="86">
        <v>0</v>
      </c>
    </row>
    <row r="253" spans="1:18" ht="12.75" customHeight="1">
      <c r="A253" s="84" t="s">
        <v>191</v>
      </c>
      <c r="B253" s="85">
        <v>2283</v>
      </c>
      <c r="C253" s="86">
        <v>32</v>
      </c>
      <c r="D253" s="86">
        <v>0</v>
      </c>
      <c r="E253" s="86">
        <v>0</v>
      </c>
      <c r="F253" s="86">
        <v>0</v>
      </c>
      <c r="G253" s="86">
        <v>0</v>
      </c>
      <c r="H253" s="86">
        <v>0</v>
      </c>
      <c r="I253" s="86">
        <v>0</v>
      </c>
      <c r="J253" s="86">
        <v>0</v>
      </c>
      <c r="K253" s="86">
        <v>0</v>
      </c>
      <c r="L253" s="86">
        <v>0</v>
      </c>
      <c r="M253" s="86">
        <v>0</v>
      </c>
      <c r="N253" s="86">
        <v>0</v>
      </c>
      <c r="O253" s="86">
        <v>0</v>
      </c>
      <c r="P253" s="86">
        <v>0</v>
      </c>
      <c r="Q253" s="86">
        <v>0</v>
      </c>
      <c r="R253" s="86">
        <v>0</v>
      </c>
    </row>
    <row r="254" spans="1:18" ht="33" customHeight="1">
      <c r="A254" s="84" t="s">
        <v>231</v>
      </c>
      <c r="B254" s="85">
        <v>229</v>
      </c>
      <c r="C254" s="86">
        <v>195</v>
      </c>
      <c r="D254" s="86">
        <v>1248708.28</v>
      </c>
      <c r="E254" s="86">
        <v>1077813.55</v>
      </c>
      <c r="F254" s="86">
        <v>1248708.28</v>
      </c>
      <c r="G254" s="86">
        <v>1248708.28</v>
      </c>
      <c r="H254" s="86">
        <v>1248708.28</v>
      </c>
      <c r="I254" s="86">
        <v>1336630.49</v>
      </c>
      <c r="J254" s="86">
        <v>6403.63</v>
      </c>
      <c r="K254" s="86">
        <v>5527.25</v>
      </c>
      <c r="L254" s="86">
        <v>6403.63</v>
      </c>
      <c r="M254" s="86">
        <v>6403.63</v>
      </c>
      <c r="N254" s="86">
        <v>6403.63</v>
      </c>
      <c r="O254" s="86">
        <v>6854.52</v>
      </c>
      <c r="P254" s="86">
        <v>1</v>
      </c>
      <c r="Q254" s="86">
        <v>5842.18</v>
      </c>
      <c r="R254" s="86">
        <v>5842.18</v>
      </c>
    </row>
    <row r="255" spans="1:18" ht="22.5" customHeight="1">
      <c r="A255" s="84" t="s">
        <v>158</v>
      </c>
      <c r="B255" s="85">
        <v>230</v>
      </c>
      <c r="C255" s="86">
        <v>194</v>
      </c>
      <c r="D255" s="86">
        <v>1242869.53</v>
      </c>
      <c r="E255" s="86">
        <v>1072623.55</v>
      </c>
      <c r="F255" s="86">
        <v>1242869.53</v>
      </c>
      <c r="G255" s="86">
        <v>1242869.53</v>
      </c>
      <c r="H255" s="86">
        <v>1242869.53</v>
      </c>
      <c r="I255" s="86">
        <v>1330791.74</v>
      </c>
      <c r="J255" s="86">
        <v>6406.54</v>
      </c>
      <c r="K255" s="86">
        <v>5528.99</v>
      </c>
      <c r="L255" s="86">
        <v>6406.54</v>
      </c>
      <c r="M255" s="86">
        <v>6406.54</v>
      </c>
      <c r="N255" s="86">
        <v>6406.54</v>
      </c>
      <c r="O255" s="86">
        <v>6859.75</v>
      </c>
      <c r="P255" s="86">
        <v>1</v>
      </c>
      <c r="Q255" s="86">
        <v>5842.18</v>
      </c>
      <c r="R255" s="86">
        <v>5842.18</v>
      </c>
    </row>
    <row r="256" spans="1:18" ht="11.25" customHeight="1">
      <c r="A256" s="84" t="s">
        <v>159</v>
      </c>
      <c r="B256" s="85">
        <v>231</v>
      </c>
      <c r="C256" s="86">
        <v>1</v>
      </c>
      <c r="D256" s="86">
        <v>5838.75</v>
      </c>
      <c r="E256" s="86">
        <v>5190</v>
      </c>
      <c r="F256" s="86">
        <v>5838.75</v>
      </c>
      <c r="G256" s="86">
        <v>5838.75</v>
      </c>
      <c r="H256" s="86">
        <v>5838.75</v>
      </c>
      <c r="I256" s="86">
        <v>5838.75</v>
      </c>
      <c r="J256" s="86">
        <v>5838.75</v>
      </c>
      <c r="K256" s="86">
        <v>5190</v>
      </c>
      <c r="L256" s="86">
        <v>5838.75</v>
      </c>
      <c r="M256" s="86">
        <v>5838.75</v>
      </c>
      <c r="N256" s="86">
        <v>5838.75</v>
      </c>
      <c r="O256" s="86">
        <v>5838.75</v>
      </c>
      <c r="P256" s="86">
        <v>0</v>
      </c>
      <c r="Q256" s="86">
        <v>0</v>
      </c>
      <c r="R256" s="86">
        <v>0</v>
      </c>
    </row>
    <row r="257" spans="1:18" ht="11.25" customHeight="1">
      <c r="A257" s="84" t="s">
        <v>160</v>
      </c>
      <c r="B257" s="85">
        <v>232</v>
      </c>
      <c r="C257" s="86">
        <v>0</v>
      </c>
      <c r="D257" s="86">
        <v>0</v>
      </c>
      <c r="E257" s="86">
        <v>0</v>
      </c>
      <c r="F257" s="86">
        <v>0</v>
      </c>
      <c r="G257" s="86">
        <v>0</v>
      </c>
      <c r="H257" s="86">
        <v>0</v>
      </c>
      <c r="I257" s="86">
        <v>0</v>
      </c>
      <c r="J257" s="86">
        <v>0</v>
      </c>
      <c r="K257" s="86">
        <v>0</v>
      </c>
      <c r="L257" s="86">
        <v>0</v>
      </c>
      <c r="M257" s="86">
        <v>0</v>
      </c>
      <c r="N257" s="86">
        <v>0</v>
      </c>
      <c r="O257" s="86">
        <v>0</v>
      </c>
      <c r="P257" s="86">
        <v>0</v>
      </c>
      <c r="Q257" s="86">
        <v>0</v>
      </c>
      <c r="R257" s="86">
        <v>0</v>
      </c>
    </row>
    <row r="258" spans="1:18" ht="32.25" customHeight="1">
      <c r="A258" s="84" t="s">
        <v>232</v>
      </c>
      <c r="B258" s="85">
        <v>233</v>
      </c>
      <c r="C258" s="86">
        <v>128</v>
      </c>
      <c r="D258" s="86">
        <v>811370.27</v>
      </c>
      <c r="E258" s="86">
        <v>694518.86</v>
      </c>
      <c r="F258" s="86">
        <v>811370.27</v>
      </c>
      <c r="G258" s="86">
        <v>811370.27</v>
      </c>
      <c r="H258" s="86">
        <v>811370.27</v>
      </c>
      <c r="I258" s="86">
        <v>869346.77</v>
      </c>
      <c r="J258" s="86">
        <v>6338.83</v>
      </c>
      <c r="K258" s="86">
        <v>5425.93</v>
      </c>
      <c r="L258" s="86">
        <v>6338.83</v>
      </c>
      <c r="M258" s="86">
        <v>6338.83</v>
      </c>
      <c r="N258" s="86">
        <v>6338.83</v>
      </c>
      <c r="O258" s="86">
        <v>6791.77</v>
      </c>
      <c r="P258" s="86">
        <v>0</v>
      </c>
      <c r="Q258" s="86">
        <v>0</v>
      </c>
      <c r="R258" s="86">
        <v>0</v>
      </c>
    </row>
    <row r="259" spans="1:18" ht="11.25" customHeight="1">
      <c r="A259" s="84" t="s">
        <v>233</v>
      </c>
      <c r="B259" s="85">
        <v>234</v>
      </c>
      <c r="C259" s="86">
        <v>0</v>
      </c>
      <c r="D259" s="86">
        <v>0</v>
      </c>
      <c r="E259" s="86">
        <v>0</v>
      </c>
      <c r="F259" s="86">
        <v>0</v>
      </c>
      <c r="G259" s="86">
        <v>0</v>
      </c>
      <c r="H259" s="86">
        <v>0</v>
      </c>
      <c r="I259" s="86">
        <v>0</v>
      </c>
      <c r="J259" s="86">
        <v>0</v>
      </c>
      <c r="K259" s="86">
        <v>0</v>
      </c>
      <c r="L259" s="86">
        <v>0</v>
      </c>
      <c r="M259" s="86">
        <v>0</v>
      </c>
      <c r="N259" s="86">
        <v>0</v>
      </c>
      <c r="O259" s="86">
        <v>0</v>
      </c>
      <c r="P259" s="86">
        <v>0</v>
      </c>
      <c r="Q259" s="86">
        <v>0</v>
      </c>
      <c r="R259" s="86">
        <v>0</v>
      </c>
    </row>
    <row r="260" spans="1:18" ht="56.25" customHeight="1">
      <c r="A260" s="84" t="s">
        <v>234</v>
      </c>
      <c r="B260" s="85">
        <v>235</v>
      </c>
      <c r="C260" s="86">
        <v>9</v>
      </c>
      <c r="D260" s="86">
        <v>46710</v>
      </c>
      <c r="E260" s="86">
        <v>46710</v>
      </c>
      <c r="F260" s="86">
        <v>46710</v>
      </c>
      <c r="G260" s="86">
        <v>46710</v>
      </c>
      <c r="H260" s="86">
        <v>46710</v>
      </c>
      <c r="I260" s="86">
        <v>46710</v>
      </c>
      <c r="J260" s="86">
        <v>5190</v>
      </c>
      <c r="K260" s="86">
        <v>5190</v>
      </c>
      <c r="L260" s="86">
        <v>5190</v>
      </c>
      <c r="M260" s="86">
        <v>5190</v>
      </c>
      <c r="N260" s="86">
        <v>5190</v>
      </c>
      <c r="O260" s="86">
        <v>5190</v>
      </c>
      <c r="P260" s="86">
        <v>0</v>
      </c>
      <c r="Q260" s="86">
        <v>0</v>
      </c>
      <c r="R260" s="86">
        <v>0</v>
      </c>
    </row>
    <row r="261" spans="1:18" ht="12" customHeight="1">
      <c r="A261" s="87" t="s">
        <v>235</v>
      </c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</row>
    <row r="262" spans="1:18" ht="11.25" customHeight="1">
      <c r="A262" s="84" t="s">
        <v>236</v>
      </c>
      <c r="B262" s="85">
        <v>236</v>
      </c>
      <c r="C262" s="86">
        <v>819</v>
      </c>
      <c r="D262" s="86">
        <v>10468667.4</v>
      </c>
      <c r="E262" s="86">
        <v>9948841.8399999999</v>
      </c>
      <c r="F262" s="86">
        <v>10471262.4</v>
      </c>
      <c r="G262" s="86">
        <v>10471573.75</v>
      </c>
      <c r="H262" s="86">
        <v>10471573.75</v>
      </c>
      <c r="I262" s="86">
        <v>10560636.68</v>
      </c>
      <c r="J262" s="86">
        <v>12782.26</v>
      </c>
      <c r="K262" s="86">
        <v>12147.55</v>
      </c>
      <c r="L262" s="86">
        <v>12785.42</v>
      </c>
      <c r="M262" s="86">
        <v>12785.8</v>
      </c>
      <c r="N262" s="86">
        <v>12785.8</v>
      </c>
      <c r="O262" s="86">
        <v>12894.55</v>
      </c>
      <c r="P262" s="86">
        <v>16</v>
      </c>
      <c r="Q262" s="86">
        <v>220465.76</v>
      </c>
      <c r="R262" s="86">
        <v>13779.11</v>
      </c>
    </row>
    <row r="263" spans="1:18" ht="22.5" customHeight="1">
      <c r="A263" s="84" t="s">
        <v>237</v>
      </c>
      <c r="B263" s="85">
        <v>237</v>
      </c>
      <c r="C263" s="86">
        <v>783</v>
      </c>
      <c r="D263" s="86">
        <v>10263074.25</v>
      </c>
      <c r="E263" s="86">
        <v>9757295.9600000009</v>
      </c>
      <c r="F263" s="86">
        <v>10265669.25</v>
      </c>
      <c r="G263" s="86">
        <v>10265980.6</v>
      </c>
      <c r="H263" s="86">
        <v>10265980.6</v>
      </c>
      <c r="I263" s="86">
        <v>10339708.810000001</v>
      </c>
      <c r="J263" s="86">
        <v>13107.37</v>
      </c>
      <c r="K263" s="86">
        <v>12461.43</v>
      </c>
      <c r="L263" s="86">
        <v>13110.69</v>
      </c>
      <c r="M263" s="86">
        <v>13111.09</v>
      </c>
      <c r="N263" s="86">
        <v>13111.09</v>
      </c>
      <c r="O263" s="86">
        <v>13205.25</v>
      </c>
      <c r="P263" s="86">
        <v>16</v>
      </c>
      <c r="Q263" s="86">
        <v>220465.76</v>
      </c>
      <c r="R263" s="86">
        <v>13779.11</v>
      </c>
    </row>
    <row r="264" spans="1:18" ht="22.5" customHeight="1">
      <c r="A264" s="84" t="s">
        <v>238</v>
      </c>
      <c r="B264" s="85">
        <v>238</v>
      </c>
      <c r="C264" s="86">
        <v>4</v>
      </c>
      <c r="D264" s="86">
        <v>27908.57</v>
      </c>
      <c r="E264" s="86">
        <v>26625.97</v>
      </c>
      <c r="F264" s="86">
        <v>27908.57</v>
      </c>
      <c r="G264" s="86">
        <v>27908.57</v>
      </c>
      <c r="H264" s="86">
        <v>27908.57</v>
      </c>
      <c r="I264" s="86">
        <v>28664.57</v>
      </c>
      <c r="J264" s="86">
        <v>6977.14</v>
      </c>
      <c r="K264" s="86">
        <v>6656.49</v>
      </c>
      <c r="L264" s="86">
        <v>6977.14</v>
      </c>
      <c r="M264" s="86">
        <v>6977.14</v>
      </c>
      <c r="N264" s="86">
        <v>6977.14</v>
      </c>
      <c r="O264" s="86">
        <v>7166.14</v>
      </c>
      <c r="P264" s="86">
        <v>0</v>
      </c>
      <c r="Q264" s="86">
        <v>0</v>
      </c>
      <c r="R264" s="86">
        <v>0</v>
      </c>
    </row>
    <row r="265" spans="1:18" ht="22.5" customHeight="1">
      <c r="A265" s="96" t="s">
        <v>92</v>
      </c>
      <c r="B265" s="85">
        <v>239</v>
      </c>
      <c r="C265" s="86">
        <v>0</v>
      </c>
      <c r="D265" s="86">
        <v>0</v>
      </c>
      <c r="E265" s="86">
        <v>0</v>
      </c>
      <c r="F265" s="86">
        <v>0</v>
      </c>
      <c r="G265" s="86">
        <v>0</v>
      </c>
      <c r="H265" s="86">
        <v>0</v>
      </c>
      <c r="I265" s="86">
        <v>0</v>
      </c>
      <c r="J265" s="86">
        <v>0</v>
      </c>
      <c r="K265" s="86">
        <v>0</v>
      </c>
      <c r="L265" s="86">
        <v>0</v>
      </c>
      <c r="M265" s="86">
        <v>0</v>
      </c>
      <c r="N265" s="86">
        <v>0</v>
      </c>
      <c r="O265" s="86">
        <v>0</v>
      </c>
      <c r="P265" s="86">
        <v>0</v>
      </c>
      <c r="Q265" s="86">
        <v>0</v>
      </c>
      <c r="R265" s="86">
        <v>0</v>
      </c>
    </row>
    <row r="266" spans="1:18" ht="11.25" customHeight="1">
      <c r="A266" s="95" t="s">
        <v>93</v>
      </c>
      <c r="B266" s="85">
        <v>240</v>
      </c>
      <c r="C266" s="86">
        <v>4</v>
      </c>
      <c r="D266" s="86">
        <v>27908.57</v>
      </c>
      <c r="E266" s="86">
        <v>26625.97</v>
      </c>
      <c r="F266" s="86">
        <v>27908.57</v>
      </c>
      <c r="G266" s="86">
        <v>27908.57</v>
      </c>
      <c r="H266" s="86">
        <v>27908.57</v>
      </c>
      <c r="I266" s="86">
        <v>28664.57</v>
      </c>
      <c r="J266" s="86">
        <v>6977.14</v>
      </c>
      <c r="K266" s="86">
        <v>6656.49</v>
      </c>
      <c r="L266" s="86">
        <v>6977.14</v>
      </c>
      <c r="M266" s="86">
        <v>6977.14</v>
      </c>
      <c r="N266" s="86">
        <v>6977.14</v>
      </c>
      <c r="O266" s="86">
        <v>7166.14</v>
      </c>
      <c r="P266" s="86">
        <v>0</v>
      </c>
      <c r="Q266" s="86">
        <v>0</v>
      </c>
      <c r="R266" s="86">
        <v>0</v>
      </c>
    </row>
    <row r="267" spans="1:18" ht="11.25" customHeight="1">
      <c r="A267" s="95" t="s">
        <v>94</v>
      </c>
      <c r="B267" s="85">
        <v>2401</v>
      </c>
      <c r="C267" s="86">
        <v>0</v>
      </c>
      <c r="D267" s="86">
        <v>0</v>
      </c>
      <c r="E267" s="86">
        <v>0</v>
      </c>
      <c r="F267" s="86">
        <v>0</v>
      </c>
      <c r="G267" s="86">
        <v>0</v>
      </c>
      <c r="H267" s="86">
        <v>0</v>
      </c>
      <c r="I267" s="86">
        <v>0</v>
      </c>
      <c r="J267" s="86">
        <v>0</v>
      </c>
      <c r="K267" s="86">
        <v>0</v>
      </c>
      <c r="L267" s="86">
        <v>0</v>
      </c>
      <c r="M267" s="86">
        <v>0</v>
      </c>
      <c r="N267" s="86">
        <v>0</v>
      </c>
      <c r="O267" s="86">
        <v>0</v>
      </c>
      <c r="P267" s="86">
        <v>0</v>
      </c>
      <c r="Q267" s="86">
        <v>0</v>
      </c>
      <c r="R267" s="86">
        <v>0</v>
      </c>
    </row>
    <row r="268" spans="1:18" ht="35.25" customHeight="1">
      <c r="A268" s="84" t="s">
        <v>239</v>
      </c>
      <c r="B268" s="85">
        <v>241</v>
      </c>
      <c r="C268" s="86">
        <v>4</v>
      </c>
      <c r="D268" s="86">
        <v>27908.57</v>
      </c>
      <c r="E268" s="86">
        <v>26625.97</v>
      </c>
      <c r="F268" s="86">
        <v>27908.57</v>
      </c>
      <c r="G268" s="86">
        <v>27908.57</v>
      </c>
      <c r="H268" s="86">
        <v>27908.57</v>
      </c>
      <c r="I268" s="86">
        <v>28664.57</v>
      </c>
      <c r="J268" s="86">
        <v>6977.14</v>
      </c>
      <c r="K268" s="86">
        <v>6656.49</v>
      </c>
      <c r="L268" s="86">
        <v>6977.14</v>
      </c>
      <c r="M268" s="86">
        <v>6977.14</v>
      </c>
      <c r="N268" s="86">
        <v>6977.14</v>
      </c>
      <c r="O268" s="86">
        <v>7166.14</v>
      </c>
      <c r="P268" s="86">
        <v>0</v>
      </c>
      <c r="Q268" s="86">
        <v>0</v>
      </c>
      <c r="R268" s="86">
        <v>0</v>
      </c>
    </row>
    <row r="269" spans="1:18" ht="11.25" customHeight="1">
      <c r="A269" s="84" t="s">
        <v>240</v>
      </c>
      <c r="B269" s="85">
        <v>242</v>
      </c>
      <c r="C269" s="86">
        <v>0</v>
      </c>
      <c r="D269" s="86">
        <v>0</v>
      </c>
      <c r="E269" s="86">
        <v>0</v>
      </c>
      <c r="F269" s="86">
        <v>0</v>
      </c>
      <c r="G269" s="86">
        <v>0</v>
      </c>
      <c r="H269" s="86">
        <v>0</v>
      </c>
      <c r="I269" s="86">
        <v>0</v>
      </c>
      <c r="J269" s="86">
        <v>0</v>
      </c>
      <c r="K269" s="86">
        <v>0</v>
      </c>
      <c r="L269" s="86">
        <v>0</v>
      </c>
      <c r="M269" s="86">
        <v>0</v>
      </c>
      <c r="N269" s="86">
        <v>0</v>
      </c>
      <c r="O269" s="86">
        <v>0</v>
      </c>
      <c r="P269" s="86">
        <v>0</v>
      </c>
      <c r="Q269" s="86">
        <v>0</v>
      </c>
      <c r="R269" s="86">
        <v>0</v>
      </c>
    </row>
    <row r="270" spans="1:18" ht="11.25" customHeight="1">
      <c r="A270" s="84" t="s">
        <v>241</v>
      </c>
      <c r="B270" s="85">
        <v>243</v>
      </c>
      <c r="C270" s="86">
        <v>32</v>
      </c>
      <c r="D270" s="86">
        <v>177684.58</v>
      </c>
      <c r="E270" s="86">
        <v>164919.91</v>
      </c>
      <c r="F270" s="86">
        <v>177684.58</v>
      </c>
      <c r="G270" s="86">
        <v>177684.58</v>
      </c>
      <c r="H270" s="86">
        <v>177684.58</v>
      </c>
      <c r="I270" s="86">
        <v>192263.3</v>
      </c>
      <c r="J270" s="86">
        <v>5552.64</v>
      </c>
      <c r="K270" s="86">
        <v>5153.75</v>
      </c>
      <c r="L270" s="86">
        <v>5552.64</v>
      </c>
      <c r="M270" s="86">
        <v>5552.64</v>
      </c>
      <c r="N270" s="86">
        <v>5552.64</v>
      </c>
      <c r="O270" s="86">
        <v>6008.23</v>
      </c>
      <c r="P270" s="86">
        <v>0</v>
      </c>
      <c r="Q270" s="86">
        <v>0</v>
      </c>
      <c r="R270" s="86">
        <v>0</v>
      </c>
    </row>
    <row r="271" spans="1:18" ht="14.25" customHeight="1">
      <c r="A271" s="87" t="s">
        <v>242</v>
      </c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</row>
    <row r="272" spans="1:18" ht="11.25" customHeight="1">
      <c r="A272" s="84" t="s">
        <v>243</v>
      </c>
      <c r="B272" s="85">
        <v>244</v>
      </c>
      <c r="C272" s="83">
        <v>0</v>
      </c>
      <c r="D272" s="104">
        <v>0</v>
      </c>
      <c r="E272" s="104">
        <v>0</v>
      </c>
      <c r="F272" s="104">
        <v>0</v>
      </c>
      <c r="G272" s="104">
        <v>0</v>
      </c>
      <c r="H272" s="104">
        <v>0</v>
      </c>
      <c r="I272" s="104">
        <v>0</v>
      </c>
      <c r="J272" s="104">
        <v>0</v>
      </c>
      <c r="K272" s="104">
        <v>0</v>
      </c>
      <c r="L272" s="104">
        <v>0</v>
      </c>
      <c r="M272" s="104">
        <v>0</v>
      </c>
      <c r="N272" s="104">
        <v>0</v>
      </c>
      <c r="O272" s="104">
        <v>0</v>
      </c>
      <c r="P272" s="83">
        <v>0</v>
      </c>
      <c r="Q272" s="104">
        <v>0</v>
      </c>
      <c r="R272" s="104">
        <v>0</v>
      </c>
    </row>
    <row r="273" spans="1:18" ht="11.25" customHeight="1">
      <c r="A273" s="84" t="s">
        <v>244</v>
      </c>
      <c r="B273" s="85">
        <v>245</v>
      </c>
      <c r="C273" s="83">
        <v>0</v>
      </c>
      <c r="D273" s="104">
        <v>0</v>
      </c>
      <c r="E273" s="104">
        <v>0</v>
      </c>
      <c r="F273" s="104">
        <v>0</v>
      </c>
      <c r="G273" s="104">
        <v>0</v>
      </c>
      <c r="H273" s="104">
        <v>0</v>
      </c>
      <c r="I273" s="104">
        <v>0</v>
      </c>
      <c r="J273" s="104">
        <v>0</v>
      </c>
      <c r="K273" s="104">
        <v>0</v>
      </c>
      <c r="L273" s="104">
        <v>0</v>
      </c>
      <c r="M273" s="104">
        <v>0</v>
      </c>
      <c r="N273" s="104">
        <v>0</v>
      </c>
      <c r="O273" s="104">
        <v>0</v>
      </c>
      <c r="P273" s="83">
        <v>0</v>
      </c>
      <c r="Q273" s="104">
        <v>0</v>
      </c>
      <c r="R273" s="104">
        <v>0</v>
      </c>
    </row>
    <row r="274" spans="1:18" ht="11.25" customHeight="1">
      <c r="A274" s="84" t="s">
        <v>245</v>
      </c>
      <c r="B274" s="85">
        <v>246</v>
      </c>
      <c r="C274" s="83">
        <v>0</v>
      </c>
      <c r="D274" s="104">
        <v>0</v>
      </c>
      <c r="E274" s="104">
        <v>0</v>
      </c>
      <c r="F274" s="104">
        <v>0</v>
      </c>
      <c r="G274" s="104">
        <v>0</v>
      </c>
      <c r="H274" s="104">
        <v>0</v>
      </c>
      <c r="I274" s="104">
        <v>0</v>
      </c>
      <c r="J274" s="104">
        <v>0</v>
      </c>
      <c r="K274" s="104">
        <v>0</v>
      </c>
      <c r="L274" s="104">
        <v>0</v>
      </c>
      <c r="M274" s="104">
        <v>0</v>
      </c>
      <c r="N274" s="104">
        <v>0</v>
      </c>
      <c r="O274" s="104">
        <v>0</v>
      </c>
      <c r="P274" s="83">
        <v>0</v>
      </c>
      <c r="Q274" s="104">
        <v>0</v>
      </c>
      <c r="R274" s="104">
        <v>0</v>
      </c>
    </row>
    <row r="275" spans="1:18" ht="22.5" customHeight="1">
      <c r="A275" s="102" t="s">
        <v>92</v>
      </c>
      <c r="B275" s="85">
        <v>247</v>
      </c>
      <c r="C275" s="83">
        <v>0</v>
      </c>
      <c r="D275" s="104">
        <v>0</v>
      </c>
      <c r="E275" s="104">
        <v>0</v>
      </c>
      <c r="F275" s="104">
        <v>0</v>
      </c>
      <c r="G275" s="104">
        <v>0</v>
      </c>
      <c r="H275" s="104">
        <v>0</v>
      </c>
      <c r="I275" s="104">
        <v>0</v>
      </c>
      <c r="J275" s="104">
        <v>0</v>
      </c>
      <c r="K275" s="104">
        <v>0</v>
      </c>
      <c r="L275" s="104">
        <v>0</v>
      </c>
      <c r="M275" s="104">
        <v>0</v>
      </c>
      <c r="N275" s="104">
        <v>0</v>
      </c>
      <c r="O275" s="104">
        <v>0</v>
      </c>
      <c r="P275" s="83">
        <v>0</v>
      </c>
      <c r="Q275" s="104">
        <v>0</v>
      </c>
      <c r="R275" s="104">
        <v>0</v>
      </c>
    </row>
    <row r="276" spans="1:18" ht="11.25" customHeight="1">
      <c r="A276" s="103" t="s">
        <v>93</v>
      </c>
      <c r="B276" s="85">
        <v>248</v>
      </c>
      <c r="C276" s="83">
        <v>0</v>
      </c>
      <c r="D276" s="104">
        <v>0</v>
      </c>
      <c r="E276" s="104">
        <v>0</v>
      </c>
      <c r="F276" s="104">
        <v>0</v>
      </c>
      <c r="G276" s="104">
        <v>0</v>
      </c>
      <c r="H276" s="104">
        <v>0</v>
      </c>
      <c r="I276" s="104">
        <v>0</v>
      </c>
      <c r="J276" s="104">
        <v>0</v>
      </c>
      <c r="K276" s="104">
        <v>0</v>
      </c>
      <c r="L276" s="104">
        <v>0</v>
      </c>
      <c r="M276" s="104">
        <v>0</v>
      </c>
      <c r="N276" s="104">
        <v>0</v>
      </c>
      <c r="O276" s="104">
        <v>0</v>
      </c>
      <c r="P276" s="83">
        <v>0</v>
      </c>
      <c r="Q276" s="104">
        <v>0</v>
      </c>
      <c r="R276" s="104">
        <v>0</v>
      </c>
    </row>
    <row r="277" spans="1:18" ht="33.75" customHeight="1">
      <c r="A277" s="84" t="s">
        <v>246</v>
      </c>
      <c r="B277" s="85">
        <v>249</v>
      </c>
      <c r="C277" s="83">
        <v>0</v>
      </c>
      <c r="D277" s="104">
        <v>0</v>
      </c>
      <c r="E277" s="104">
        <v>0</v>
      </c>
      <c r="F277" s="104">
        <v>0</v>
      </c>
      <c r="G277" s="104">
        <v>0</v>
      </c>
      <c r="H277" s="104">
        <v>0</v>
      </c>
      <c r="I277" s="104">
        <v>0</v>
      </c>
      <c r="J277" s="104">
        <v>0</v>
      </c>
      <c r="K277" s="104">
        <v>0</v>
      </c>
      <c r="L277" s="104">
        <v>0</v>
      </c>
      <c r="M277" s="104">
        <v>0</v>
      </c>
      <c r="N277" s="104">
        <v>0</v>
      </c>
      <c r="O277" s="104">
        <v>0</v>
      </c>
      <c r="P277" s="83">
        <v>0</v>
      </c>
      <c r="Q277" s="104">
        <v>0</v>
      </c>
      <c r="R277" s="104">
        <v>0</v>
      </c>
    </row>
    <row r="278" spans="1:18" ht="11.25" customHeight="1">
      <c r="A278" s="84" t="s">
        <v>240</v>
      </c>
      <c r="B278" s="85">
        <v>250</v>
      </c>
      <c r="C278" s="83">
        <v>0</v>
      </c>
      <c r="D278" s="104">
        <v>0</v>
      </c>
      <c r="E278" s="104">
        <v>0</v>
      </c>
      <c r="F278" s="104">
        <v>0</v>
      </c>
      <c r="G278" s="104">
        <v>0</v>
      </c>
      <c r="H278" s="104">
        <v>0</v>
      </c>
      <c r="I278" s="104">
        <v>0</v>
      </c>
      <c r="J278" s="104">
        <v>0</v>
      </c>
      <c r="K278" s="104">
        <v>0</v>
      </c>
      <c r="L278" s="104">
        <v>0</v>
      </c>
      <c r="M278" s="104">
        <v>0</v>
      </c>
      <c r="N278" s="104">
        <v>0</v>
      </c>
      <c r="O278" s="104">
        <v>0</v>
      </c>
      <c r="P278" s="83">
        <v>0</v>
      </c>
      <c r="Q278" s="104">
        <v>0</v>
      </c>
      <c r="R278" s="104">
        <v>0</v>
      </c>
    </row>
    <row r="279" spans="1:18" ht="11.25" customHeight="1">
      <c r="A279" s="84" t="s">
        <v>241</v>
      </c>
      <c r="B279" s="85">
        <v>251</v>
      </c>
      <c r="C279" s="83">
        <v>0</v>
      </c>
      <c r="D279" s="104">
        <v>0</v>
      </c>
      <c r="E279" s="104">
        <v>0</v>
      </c>
      <c r="F279" s="104">
        <v>0</v>
      </c>
      <c r="G279" s="104">
        <v>0</v>
      </c>
      <c r="H279" s="104">
        <v>0</v>
      </c>
      <c r="I279" s="104">
        <v>0</v>
      </c>
      <c r="J279" s="104">
        <v>0</v>
      </c>
      <c r="K279" s="104">
        <v>0</v>
      </c>
      <c r="L279" s="104">
        <v>0</v>
      </c>
      <c r="M279" s="104">
        <v>0</v>
      </c>
      <c r="N279" s="104">
        <v>0</v>
      </c>
      <c r="O279" s="104">
        <v>0</v>
      </c>
      <c r="P279" s="83">
        <v>0</v>
      </c>
      <c r="Q279" s="104">
        <v>0</v>
      </c>
      <c r="R279" s="104">
        <v>0</v>
      </c>
    </row>
    <row r="280" spans="1:18" ht="14.25" customHeight="1">
      <c r="A280" s="87" t="s">
        <v>247</v>
      </c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</row>
    <row r="281" spans="1:18" ht="11.25" customHeight="1">
      <c r="A281" s="84" t="s">
        <v>248</v>
      </c>
      <c r="B281" s="85">
        <v>252</v>
      </c>
      <c r="C281" s="86">
        <v>2</v>
      </c>
      <c r="D281" s="86">
        <v>9377.68</v>
      </c>
      <c r="E281" s="86">
        <v>9029.8799999999992</v>
      </c>
      <c r="F281" s="86">
        <v>9377.68</v>
      </c>
      <c r="G281" s="86">
        <v>9377.68</v>
      </c>
      <c r="H281" s="86">
        <v>9377.68</v>
      </c>
      <c r="I281" s="86">
        <v>10133.68</v>
      </c>
      <c r="J281" s="86">
        <v>4688.84</v>
      </c>
      <c r="K281" s="86">
        <v>4514.9399999999996</v>
      </c>
      <c r="L281" s="86">
        <v>4688.84</v>
      </c>
      <c r="M281" s="86">
        <v>4688.84</v>
      </c>
      <c r="N281" s="86">
        <v>4688.84</v>
      </c>
      <c r="O281" s="86">
        <v>5066.84</v>
      </c>
      <c r="P281" s="86">
        <v>0</v>
      </c>
      <c r="Q281" s="86">
        <v>0</v>
      </c>
      <c r="R281" s="86">
        <v>0</v>
      </c>
    </row>
    <row r="282" spans="1:18" ht="15" customHeight="1">
      <c r="A282" s="87" t="s">
        <v>249</v>
      </c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</row>
    <row r="283" spans="1:18" ht="11.25" customHeight="1">
      <c r="A283" s="84" t="s">
        <v>248</v>
      </c>
      <c r="B283" s="85">
        <v>253</v>
      </c>
      <c r="C283" s="83">
        <v>0</v>
      </c>
      <c r="D283" s="104">
        <v>0</v>
      </c>
      <c r="E283" s="104">
        <v>0</v>
      </c>
      <c r="F283" s="104">
        <v>0</v>
      </c>
      <c r="G283" s="104">
        <v>0</v>
      </c>
      <c r="H283" s="104">
        <v>0</v>
      </c>
      <c r="I283" s="104">
        <v>0</v>
      </c>
      <c r="J283" s="104">
        <v>0</v>
      </c>
      <c r="K283" s="104">
        <v>0</v>
      </c>
      <c r="L283" s="104">
        <v>0</v>
      </c>
      <c r="M283" s="104">
        <v>0</v>
      </c>
      <c r="N283" s="104">
        <v>0</v>
      </c>
      <c r="O283" s="104">
        <v>0</v>
      </c>
      <c r="P283" s="83">
        <v>0</v>
      </c>
      <c r="Q283" s="104">
        <v>0</v>
      </c>
      <c r="R283" s="104">
        <v>0</v>
      </c>
    </row>
    <row r="284" spans="1:18" ht="14.25" customHeight="1">
      <c r="A284" s="87" t="s">
        <v>250</v>
      </c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</row>
    <row r="285" spans="1:18" ht="11.25" customHeight="1">
      <c r="A285" s="84" t="s">
        <v>251</v>
      </c>
      <c r="B285" s="85">
        <v>254</v>
      </c>
      <c r="C285" s="86">
        <v>1</v>
      </c>
      <c r="D285" s="86">
        <v>11217.3</v>
      </c>
      <c r="E285" s="86">
        <v>11022.67</v>
      </c>
      <c r="F285" s="86">
        <v>11217.3</v>
      </c>
      <c r="G285" s="86">
        <v>11217.3</v>
      </c>
      <c r="H285" s="86">
        <v>11217.3</v>
      </c>
      <c r="I285" s="86">
        <v>11217.3</v>
      </c>
      <c r="J285" s="86">
        <v>11217.3</v>
      </c>
      <c r="K285" s="86">
        <v>11022.67</v>
      </c>
      <c r="L285" s="86">
        <v>11217.3</v>
      </c>
      <c r="M285" s="86">
        <v>11217.3</v>
      </c>
      <c r="N285" s="86">
        <v>11217.3</v>
      </c>
      <c r="O285" s="86">
        <v>11217.3</v>
      </c>
      <c r="P285" s="86">
        <v>0</v>
      </c>
      <c r="Q285" s="86">
        <v>0</v>
      </c>
      <c r="R285" s="86">
        <v>0</v>
      </c>
    </row>
    <row r="286" spans="1:18" ht="22.5" customHeight="1">
      <c r="A286" s="84" t="s">
        <v>252</v>
      </c>
      <c r="B286" s="85">
        <v>255</v>
      </c>
      <c r="C286" s="86">
        <v>0</v>
      </c>
      <c r="D286" s="86">
        <v>0</v>
      </c>
      <c r="E286" s="86">
        <v>0</v>
      </c>
      <c r="F286" s="86">
        <v>0</v>
      </c>
      <c r="G286" s="86">
        <v>0</v>
      </c>
      <c r="H286" s="86">
        <v>0</v>
      </c>
      <c r="I286" s="86">
        <v>0</v>
      </c>
      <c r="J286" s="86">
        <v>0</v>
      </c>
      <c r="K286" s="86">
        <v>0</v>
      </c>
      <c r="L286" s="86">
        <v>0</v>
      </c>
      <c r="M286" s="86">
        <v>0</v>
      </c>
      <c r="N286" s="86">
        <v>0</v>
      </c>
      <c r="O286" s="86">
        <v>0</v>
      </c>
      <c r="P286" s="86">
        <v>0</v>
      </c>
      <c r="Q286" s="86">
        <v>0</v>
      </c>
      <c r="R286" s="86">
        <v>0</v>
      </c>
    </row>
    <row r="287" spans="1:18" ht="10.5" customHeight="1">
      <c r="A287" s="84" t="s">
        <v>253</v>
      </c>
      <c r="B287" s="85">
        <v>256</v>
      </c>
      <c r="C287" s="86">
        <v>0</v>
      </c>
      <c r="D287" s="86">
        <v>0</v>
      </c>
      <c r="E287" s="86">
        <v>0</v>
      </c>
      <c r="F287" s="86">
        <v>0</v>
      </c>
      <c r="G287" s="86">
        <v>0</v>
      </c>
      <c r="H287" s="86">
        <v>0</v>
      </c>
      <c r="I287" s="86">
        <v>0</v>
      </c>
      <c r="J287" s="86">
        <v>0</v>
      </c>
      <c r="K287" s="86">
        <v>0</v>
      </c>
      <c r="L287" s="86">
        <v>0</v>
      </c>
      <c r="M287" s="86">
        <v>0</v>
      </c>
      <c r="N287" s="86">
        <v>0</v>
      </c>
      <c r="O287" s="86">
        <v>0</v>
      </c>
      <c r="P287" s="86">
        <v>0</v>
      </c>
      <c r="Q287" s="86">
        <v>0</v>
      </c>
      <c r="R287" s="86">
        <v>0</v>
      </c>
    </row>
    <row r="288" spans="1:18" ht="22.5" customHeight="1">
      <c r="A288" s="102" t="s">
        <v>92</v>
      </c>
      <c r="B288" s="85">
        <v>257</v>
      </c>
      <c r="C288" s="86">
        <v>0</v>
      </c>
      <c r="D288" s="86">
        <v>0</v>
      </c>
      <c r="E288" s="86">
        <v>0</v>
      </c>
      <c r="F288" s="86">
        <v>0</v>
      </c>
      <c r="G288" s="86">
        <v>0</v>
      </c>
      <c r="H288" s="86">
        <v>0</v>
      </c>
      <c r="I288" s="86">
        <v>0</v>
      </c>
      <c r="J288" s="86">
        <v>0</v>
      </c>
      <c r="K288" s="86">
        <v>0</v>
      </c>
      <c r="L288" s="86">
        <v>0</v>
      </c>
      <c r="M288" s="86">
        <v>0</v>
      </c>
      <c r="N288" s="86">
        <v>0</v>
      </c>
      <c r="O288" s="86">
        <v>0</v>
      </c>
      <c r="P288" s="86">
        <v>0</v>
      </c>
      <c r="Q288" s="86">
        <v>0</v>
      </c>
      <c r="R288" s="86">
        <v>0</v>
      </c>
    </row>
    <row r="289" spans="1:18" ht="11.25" customHeight="1">
      <c r="A289" s="103" t="s">
        <v>93</v>
      </c>
      <c r="B289" s="85">
        <v>258</v>
      </c>
      <c r="C289" s="86">
        <v>0</v>
      </c>
      <c r="D289" s="86">
        <v>0</v>
      </c>
      <c r="E289" s="86">
        <v>0</v>
      </c>
      <c r="F289" s="86">
        <v>0</v>
      </c>
      <c r="G289" s="86">
        <v>0</v>
      </c>
      <c r="H289" s="86">
        <v>0</v>
      </c>
      <c r="I289" s="86">
        <v>0</v>
      </c>
      <c r="J289" s="86">
        <v>0</v>
      </c>
      <c r="K289" s="86">
        <v>0</v>
      </c>
      <c r="L289" s="86">
        <v>0</v>
      </c>
      <c r="M289" s="86">
        <v>0</v>
      </c>
      <c r="N289" s="86">
        <v>0</v>
      </c>
      <c r="O289" s="86">
        <v>0</v>
      </c>
      <c r="P289" s="86">
        <v>0</v>
      </c>
      <c r="Q289" s="86">
        <v>0</v>
      </c>
      <c r="R289" s="86">
        <v>0</v>
      </c>
    </row>
    <row r="290" spans="1:18" ht="33.75" customHeight="1">
      <c r="A290" s="84" t="s">
        <v>254</v>
      </c>
      <c r="B290" s="85">
        <v>259</v>
      </c>
      <c r="C290" s="86">
        <v>0</v>
      </c>
      <c r="D290" s="86">
        <v>0</v>
      </c>
      <c r="E290" s="86">
        <v>0</v>
      </c>
      <c r="F290" s="86">
        <v>0</v>
      </c>
      <c r="G290" s="86">
        <v>0</v>
      </c>
      <c r="H290" s="86">
        <v>0</v>
      </c>
      <c r="I290" s="86">
        <v>0</v>
      </c>
      <c r="J290" s="86">
        <v>0</v>
      </c>
      <c r="K290" s="86">
        <v>0</v>
      </c>
      <c r="L290" s="86">
        <v>0</v>
      </c>
      <c r="M290" s="86">
        <v>0</v>
      </c>
      <c r="N290" s="86">
        <v>0</v>
      </c>
      <c r="O290" s="86">
        <v>0</v>
      </c>
      <c r="P290" s="86">
        <v>0</v>
      </c>
      <c r="Q290" s="86">
        <v>0</v>
      </c>
      <c r="R290" s="86">
        <v>0</v>
      </c>
    </row>
    <row r="291" spans="1:18" ht="11.25" customHeight="1">
      <c r="A291" s="84" t="s">
        <v>240</v>
      </c>
      <c r="B291" s="85">
        <v>260</v>
      </c>
      <c r="C291" s="86">
        <v>0</v>
      </c>
      <c r="D291" s="86">
        <v>0</v>
      </c>
      <c r="E291" s="86">
        <v>0</v>
      </c>
      <c r="F291" s="86">
        <v>0</v>
      </c>
      <c r="G291" s="86">
        <v>0</v>
      </c>
      <c r="H291" s="86">
        <v>0</v>
      </c>
      <c r="I291" s="86">
        <v>0</v>
      </c>
      <c r="J291" s="86">
        <v>0</v>
      </c>
      <c r="K291" s="86">
        <v>0</v>
      </c>
      <c r="L291" s="86">
        <v>0</v>
      </c>
      <c r="M291" s="86">
        <v>0</v>
      </c>
      <c r="N291" s="86">
        <v>0</v>
      </c>
      <c r="O291" s="86">
        <v>0</v>
      </c>
      <c r="P291" s="86">
        <v>0</v>
      </c>
      <c r="Q291" s="86">
        <v>0</v>
      </c>
      <c r="R291" s="86">
        <v>0</v>
      </c>
    </row>
    <row r="292" spans="1:18" ht="11.25" customHeight="1">
      <c r="A292" s="84" t="s">
        <v>241</v>
      </c>
      <c r="B292" s="85">
        <v>261</v>
      </c>
      <c r="C292" s="86">
        <v>1</v>
      </c>
      <c r="D292" s="86">
        <v>11217.3</v>
      </c>
      <c r="E292" s="86">
        <v>11022.67</v>
      </c>
      <c r="F292" s="86">
        <v>11217.3</v>
      </c>
      <c r="G292" s="86">
        <v>11217.3</v>
      </c>
      <c r="H292" s="86">
        <v>11217.3</v>
      </c>
      <c r="I292" s="86">
        <v>11217.3</v>
      </c>
      <c r="J292" s="86">
        <v>11217.3</v>
      </c>
      <c r="K292" s="86">
        <v>11022.67</v>
      </c>
      <c r="L292" s="86">
        <v>11217.3</v>
      </c>
      <c r="M292" s="86">
        <v>11217.3</v>
      </c>
      <c r="N292" s="86">
        <v>11217.3</v>
      </c>
      <c r="O292" s="86">
        <v>11217.3</v>
      </c>
      <c r="P292" s="86">
        <v>0</v>
      </c>
      <c r="Q292" s="86">
        <v>0</v>
      </c>
      <c r="R292" s="86">
        <v>0</v>
      </c>
    </row>
    <row r="293" spans="1:18" ht="15" customHeight="1">
      <c r="A293" s="87" t="s">
        <v>255</v>
      </c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</row>
    <row r="294" spans="1:18" ht="11.25" customHeight="1">
      <c r="A294" s="84" t="s">
        <v>256</v>
      </c>
      <c r="B294" s="85">
        <v>262</v>
      </c>
      <c r="C294" s="86">
        <v>6</v>
      </c>
      <c r="D294" s="86">
        <v>43323.79</v>
      </c>
      <c r="E294" s="86">
        <v>38794.9</v>
      </c>
      <c r="F294" s="86">
        <v>43323.79</v>
      </c>
      <c r="G294" s="86">
        <v>43323.79</v>
      </c>
      <c r="H294" s="86">
        <v>43323.79</v>
      </c>
      <c r="I294" s="86">
        <v>46123.79</v>
      </c>
      <c r="J294" s="86">
        <v>7220.63</v>
      </c>
      <c r="K294" s="86">
        <v>6465.82</v>
      </c>
      <c r="L294" s="86">
        <v>7220.63</v>
      </c>
      <c r="M294" s="86">
        <v>7220.63</v>
      </c>
      <c r="N294" s="86">
        <v>7220.63</v>
      </c>
      <c r="O294" s="86">
        <v>7687.3</v>
      </c>
      <c r="P294" s="86">
        <v>0</v>
      </c>
      <c r="Q294" s="86">
        <v>0</v>
      </c>
      <c r="R294" s="86">
        <v>0</v>
      </c>
    </row>
    <row r="295" spans="1:18" ht="22.5" customHeight="1">
      <c r="A295" s="84" t="s">
        <v>252</v>
      </c>
      <c r="B295" s="85">
        <v>263</v>
      </c>
      <c r="C295" s="86">
        <v>5</v>
      </c>
      <c r="D295" s="86">
        <v>38480.86</v>
      </c>
      <c r="E295" s="86">
        <v>34107.67</v>
      </c>
      <c r="F295" s="86">
        <v>38480.86</v>
      </c>
      <c r="G295" s="86">
        <v>38480.86</v>
      </c>
      <c r="H295" s="86">
        <v>38480.86</v>
      </c>
      <c r="I295" s="86">
        <v>40824.86</v>
      </c>
      <c r="J295" s="86">
        <v>7696.17</v>
      </c>
      <c r="K295" s="86">
        <v>6821.53</v>
      </c>
      <c r="L295" s="86">
        <v>7696.17</v>
      </c>
      <c r="M295" s="86">
        <v>7696.17</v>
      </c>
      <c r="N295" s="86">
        <v>7696.17</v>
      </c>
      <c r="O295" s="86">
        <v>8164.97</v>
      </c>
      <c r="P295" s="86">
        <v>0</v>
      </c>
      <c r="Q295" s="86">
        <v>0</v>
      </c>
      <c r="R295" s="86">
        <v>0</v>
      </c>
    </row>
    <row r="296" spans="1:18" ht="11.25" customHeight="1">
      <c r="A296" s="84" t="s">
        <v>257</v>
      </c>
      <c r="B296" s="85">
        <v>264</v>
      </c>
      <c r="C296" s="86">
        <v>0</v>
      </c>
      <c r="D296" s="86">
        <v>0</v>
      </c>
      <c r="E296" s="86">
        <v>0</v>
      </c>
      <c r="F296" s="86">
        <v>0</v>
      </c>
      <c r="G296" s="86">
        <v>0</v>
      </c>
      <c r="H296" s="86">
        <v>0</v>
      </c>
      <c r="I296" s="86">
        <v>0</v>
      </c>
      <c r="J296" s="86">
        <v>0</v>
      </c>
      <c r="K296" s="86">
        <v>0</v>
      </c>
      <c r="L296" s="86">
        <v>0</v>
      </c>
      <c r="M296" s="86">
        <v>0</v>
      </c>
      <c r="N296" s="86">
        <v>0</v>
      </c>
      <c r="O296" s="86">
        <v>0</v>
      </c>
      <c r="P296" s="86">
        <v>0</v>
      </c>
      <c r="Q296" s="86">
        <v>0</v>
      </c>
      <c r="R296" s="86">
        <v>0</v>
      </c>
    </row>
    <row r="297" spans="1:18" ht="22.5" customHeight="1">
      <c r="A297" s="102" t="s">
        <v>92</v>
      </c>
      <c r="B297" s="85">
        <v>265</v>
      </c>
      <c r="C297" s="86">
        <v>0</v>
      </c>
      <c r="D297" s="86">
        <v>0</v>
      </c>
      <c r="E297" s="86">
        <v>0</v>
      </c>
      <c r="F297" s="86">
        <v>0</v>
      </c>
      <c r="G297" s="86">
        <v>0</v>
      </c>
      <c r="H297" s="86">
        <v>0</v>
      </c>
      <c r="I297" s="86">
        <v>0</v>
      </c>
      <c r="J297" s="86">
        <v>0</v>
      </c>
      <c r="K297" s="86">
        <v>0</v>
      </c>
      <c r="L297" s="86">
        <v>0</v>
      </c>
      <c r="M297" s="86">
        <v>0</v>
      </c>
      <c r="N297" s="86">
        <v>0</v>
      </c>
      <c r="O297" s="86">
        <v>0</v>
      </c>
      <c r="P297" s="86">
        <v>0</v>
      </c>
      <c r="Q297" s="86">
        <v>0</v>
      </c>
      <c r="R297" s="86">
        <v>0</v>
      </c>
    </row>
    <row r="298" spans="1:18" ht="11.25" customHeight="1">
      <c r="A298" s="103" t="s">
        <v>93</v>
      </c>
      <c r="B298" s="85">
        <v>266</v>
      </c>
      <c r="C298" s="86">
        <v>0</v>
      </c>
      <c r="D298" s="86">
        <v>0</v>
      </c>
      <c r="E298" s="86">
        <v>0</v>
      </c>
      <c r="F298" s="86">
        <v>0</v>
      </c>
      <c r="G298" s="86">
        <v>0</v>
      </c>
      <c r="H298" s="86">
        <v>0</v>
      </c>
      <c r="I298" s="86">
        <v>0</v>
      </c>
      <c r="J298" s="86">
        <v>0</v>
      </c>
      <c r="K298" s="86">
        <v>0</v>
      </c>
      <c r="L298" s="86">
        <v>0</v>
      </c>
      <c r="M298" s="86">
        <v>0</v>
      </c>
      <c r="N298" s="86">
        <v>0</v>
      </c>
      <c r="O298" s="86">
        <v>0</v>
      </c>
      <c r="P298" s="86">
        <v>0</v>
      </c>
      <c r="Q298" s="86">
        <v>0</v>
      </c>
      <c r="R298" s="86">
        <v>0</v>
      </c>
    </row>
    <row r="299" spans="1:18" ht="33.75" customHeight="1">
      <c r="A299" s="84" t="s">
        <v>258</v>
      </c>
      <c r="B299" s="85">
        <v>267</v>
      </c>
      <c r="C299" s="86">
        <v>0</v>
      </c>
      <c r="D299" s="86">
        <v>0</v>
      </c>
      <c r="E299" s="86">
        <v>0</v>
      </c>
      <c r="F299" s="86">
        <v>0</v>
      </c>
      <c r="G299" s="86">
        <v>0</v>
      </c>
      <c r="H299" s="86">
        <v>0</v>
      </c>
      <c r="I299" s="86">
        <v>0</v>
      </c>
      <c r="J299" s="86">
        <v>0</v>
      </c>
      <c r="K299" s="86">
        <v>0</v>
      </c>
      <c r="L299" s="86">
        <v>0</v>
      </c>
      <c r="M299" s="86">
        <v>0</v>
      </c>
      <c r="N299" s="86">
        <v>0</v>
      </c>
      <c r="O299" s="86">
        <v>0</v>
      </c>
      <c r="P299" s="86">
        <v>0</v>
      </c>
      <c r="Q299" s="86">
        <v>0</v>
      </c>
      <c r="R299" s="86">
        <v>0</v>
      </c>
    </row>
    <row r="300" spans="1:18" ht="11.25" customHeight="1">
      <c r="A300" s="84" t="s">
        <v>240</v>
      </c>
      <c r="B300" s="85">
        <v>268</v>
      </c>
      <c r="C300" s="86">
        <v>0</v>
      </c>
      <c r="D300" s="86">
        <v>0</v>
      </c>
      <c r="E300" s="86">
        <v>0</v>
      </c>
      <c r="F300" s="86">
        <v>0</v>
      </c>
      <c r="G300" s="86">
        <v>0</v>
      </c>
      <c r="H300" s="86">
        <v>0</v>
      </c>
      <c r="I300" s="86">
        <v>0</v>
      </c>
      <c r="J300" s="86">
        <v>0</v>
      </c>
      <c r="K300" s="86">
        <v>0</v>
      </c>
      <c r="L300" s="86">
        <v>0</v>
      </c>
      <c r="M300" s="86">
        <v>0</v>
      </c>
      <c r="N300" s="86">
        <v>0</v>
      </c>
      <c r="O300" s="86">
        <v>0</v>
      </c>
      <c r="P300" s="86">
        <v>0</v>
      </c>
      <c r="Q300" s="86">
        <v>0</v>
      </c>
      <c r="R300" s="86">
        <v>0</v>
      </c>
    </row>
    <row r="301" spans="1:18" ht="11.25" customHeight="1">
      <c r="A301" s="84" t="s">
        <v>241</v>
      </c>
      <c r="B301" s="85">
        <v>269</v>
      </c>
      <c r="C301" s="86">
        <v>1</v>
      </c>
      <c r="D301" s="86">
        <v>4842.93</v>
      </c>
      <c r="E301" s="86">
        <v>4687.2299999999996</v>
      </c>
      <c r="F301" s="86">
        <v>4842.93</v>
      </c>
      <c r="G301" s="86">
        <v>4842.93</v>
      </c>
      <c r="H301" s="86">
        <v>4842.93</v>
      </c>
      <c r="I301" s="86">
        <v>5298.93</v>
      </c>
      <c r="J301" s="86">
        <v>4842.93</v>
      </c>
      <c r="K301" s="86">
        <v>4687.2299999999996</v>
      </c>
      <c r="L301" s="86">
        <v>4842.93</v>
      </c>
      <c r="M301" s="86">
        <v>4842.93</v>
      </c>
      <c r="N301" s="86">
        <v>4842.93</v>
      </c>
      <c r="O301" s="86">
        <v>5298.93</v>
      </c>
      <c r="P301" s="86">
        <v>0</v>
      </c>
      <c r="Q301" s="86">
        <v>0</v>
      </c>
      <c r="R301" s="86">
        <v>0</v>
      </c>
    </row>
    <row r="302" spans="1:18" ht="13.5" customHeight="1">
      <c r="A302" s="87" t="s">
        <v>259</v>
      </c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</row>
    <row r="303" spans="1:18" ht="11.25" customHeight="1">
      <c r="A303" s="84" t="s">
        <v>260</v>
      </c>
      <c r="B303" s="85">
        <v>270</v>
      </c>
      <c r="C303" s="86">
        <v>51</v>
      </c>
      <c r="D303" s="86">
        <v>247085.02</v>
      </c>
      <c r="E303" s="86">
        <v>221520.32</v>
      </c>
      <c r="F303" s="86">
        <v>247085.02</v>
      </c>
      <c r="G303" s="86">
        <v>247085.02</v>
      </c>
      <c r="H303" s="86">
        <v>247085.02</v>
      </c>
      <c r="I303" s="86">
        <v>265561.98</v>
      </c>
      <c r="J303" s="86">
        <v>4844.8</v>
      </c>
      <c r="K303" s="86">
        <v>4343.54</v>
      </c>
      <c r="L303" s="86">
        <v>4844.8</v>
      </c>
      <c r="M303" s="86">
        <v>4844.8</v>
      </c>
      <c r="N303" s="86">
        <v>4844.8</v>
      </c>
      <c r="O303" s="86">
        <v>5207.1000000000004</v>
      </c>
      <c r="P303" s="86">
        <v>0</v>
      </c>
      <c r="Q303" s="86">
        <v>0</v>
      </c>
      <c r="R303" s="86">
        <v>0</v>
      </c>
    </row>
    <row r="304" spans="1:18" ht="22.5" customHeight="1">
      <c r="A304" s="84" t="s">
        <v>252</v>
      </c>
      <c r="B304" s="85">
        <v>271</v>
      </c>
      <c r="C304" s="86">
        <v>45</v>
      </c>
      <c r="D304" s="86">
        <v>219699.75</v>
      </c>
      <c r="E304" s="86">
        <v>197146.99</v>
      </c>
      <c r="F304" s="86">
        <v>219699.75</v>
      </c>
      <c r="G304" s="86">
        <v>219699.75</v>
      </c>
      <c r="H304" s="86">
        <v>219699.75</v>
      </c>
      <c r="I304" s="86">
        <v>235415.86</v>
      </c>
      <c r="J304" s="86">
        <v>4882.22</v>
      </c>
      <c r="K304" s="86">
        <v>4381.04</v>
      </c>
      <c r="L304" s="86">
        <v>4882.22</v>
      </c>
      <c r="M304" s="86">
        <v>4882.22</v>
      </c>
      <c r="N304" s="86">
        <v>4882.22</v>
      </c>
      <c r="O304" s="86">
        <v>5231.46</v>
      </c>
      <c r="P304" s="86">
        <v>0</v>
      </c>
      <c r="Q304" s="86">
        <v>0</v>
      </c>
      <c r="R304" s="86">
        <v>0</v>
      </c>
    </row>
    <row r="305" spans="1:18" ht="11.25" customHeight="1">
      <c r="A305" s="84" t="s">
        <v>261</v>
      </c>
      <c r="B305" s="85">
        <v>272</v>
      </c>
      <c r="C305" s="86">
        <v>0</v>
      </c>
      <c r="D305" s="86">
        <v>0</v>
      </c>
      <c r="E305" s="86">
        <v>0</v>
      </c>
      <c r="F305" s="86">
        <v>0</v>
      </c>
      <c r="G305" s="86">
        <v>0</v>
      </c>
      <c r="H305" s="86">
        <v>0</v>
      </c>
      <c r="I305" s="86">
        <v>0</v>
      </c>
      <c r="J305" s="86">
        <v>0</v>
      </c>
      <c r="K305" s="86">
        <v>0</v>
      </c>
      <c r="L305" s="86">
        <v>0</v>
      </c>
      <c r="M305" s="86">
        <v>0</v>
      </c>
      <c r="N305" s="86">
        <v>0</v>
      </c>
      <c r="O305" s="86">
        <v>0</v>
      </c>
      <c r="P305" s="86">
        <v>0</v>
      </c>
      <c r="Q305" s="86">
        <v>0</v>
      </c>
      <c r="R305" s="86">
        <v>0</v>
      </c>
    </row>
    <row r="306" spans="1:18" ht="22.5" customHeight="1">
      <c r="A306" s="102" t="s">
        <v>92</v>
      </c>
      <c r="B306" s="85">
        <v>273</v>
      </c>
      <c r="C306" s="86">
        <v>0</v>
      </c>
      <c r="D306" s="86">
        <v>0</v>
      </c>
      <c r="E306" s="86">
        <v>0</v>
      </c>
      <c r="F306" s="86">
        <v>0</v>
      </c>
      <c r="G306" s="86">
        <v>0</v>
      </c>
      <c r="H306" s="86">
        <v>0</v>
      </c>
      <c r="I306" s="86">
        <v>0</v>
      </c>
      <c r="J306" s="86">
        <v>0</v>
      </c>
      <c r="K306" s="86">
        <v>0</v>
      </c>
      <c r="L306" s="86">
        <v>0</v>
      </c>
      <c r="M306" s="86">
        <v>0</v>
      </c>
      <c r="N306" s="86">
        <v>0</v>
      </c>
      <c r="O306" s="86">
        <v>0</v>
      </c>
      <c r="P306" s="86">
        <v>0</v>
      </c>
      <c r="Q306" s="86">
        <v>0</v>
      </c>
      <c r="R306" s="86">
        <v>0</v>
      </c>
    </row>
    <row r="307" spans="1:18" ht="11.25" customHeight="1">
      <c r="A307" s="103" t="s">
        <v>93</v>
      </c>
      <c r="B307" s="85">
        <v>274</v>
      </c>
      <c r="C307" s="86">
        <v>0</v>
      </c>
      <c r="D307" s="86">
        <v>0</v>
      </c>
      <c r="E307" s="86">
        <v>0</v>
      </c>
      <c r="F307" s="86">
        <v>0</v>
      </c>
      <c r="G307" s="86">
        <v>0</v>
      </c>
      <c r="H307" s="86">
        <v>0</v>
      </c>
      <c r="I307" s="86">
        <v>0</v>
      </c>
      <c r="J307" s="86">
        <v>0</v>
      </c>
      <c r="K307" s="86">
        <v>0</v>
      </c>
      <c r="L307" s="86">
        <v>0</v>
      </c>
      <c r="M307" s="86">
        <v>0</v>
      </c>
      <c r="N307" s="86">
        <v>0</v>
      </c>
      <c r="O307" s="86">
        <v>0</v>
      </c>
      <c r="P307" s="86">
        <v>0</v>
      </c>
      <c r="Q307" s="86">
        <v>0</v>
      </c>
      <c r="R307" s="86">
        <v>0</v>
      </c>
    </row>
    <row r="308" spans="1:18" ht="33.75" customHeight="1">
      <c r="A308" s="84" t="s">
        <v>262</v>
      </c>
      <c r="B308" s="85">
        <v>275</v>
      </c>
      <c r="C308" s="86">
        <v>0</v>
      </c>
      <c r="D308" s="86">
        <v>0</v>
      </c>
      <c r="E308" s="86">
        <v>0</v>
      </c>
      <c r="F308" s="86">
        <v>0</v>
      </c>
      <c r="G308" s="86">
        <v>0</v>
      </c>
      <c r="H308" s="86">
        <v>0</v>
      </c>
      <c r="I308" s="86">
        <v>0</v>
      </c>
      <c r="J308" s="86">
        <v>0</v>
      </c>
      <c r="K308" s="86">
        <v>0</v>
      </c>
      <c r="L308" s="86">
        <v>0</v>
      </c>
      <c r="M308" s="86">
        <v>0</v>
      </c>
      <c r="N308" s="86">
        <v>0</v>
      </c>
      <c r="O308" s="86">
        <v>0</v>
      </c>
      <c r="P308" s="86">
        <v>0</v>
      </c>
      <c r="Q308" s="86">
        <v>0</v>
      </c>
      <c r="R308" s="86">
        <v>0</v>
      </c>
    </row>
    <row r="309" spans="1:18" ht="11.25" customHeight="1">
      <c r="A309" s="84" t="s">
        <v>240</v>
      </c>
      <c r="B309" s="85">
        <v>276</v>
      </c>
      <c r="C309" s="86">
        <v>0</v>
      </c>
      <c r="D309" s="86">
        <v>0</v>
      </c>
      <c r="E309" s="86">
        <v>0</v>
      </c>
      <c r="F309" s="86">
        <v>0</v>
      </c>
      <c r="G309" s="86">
        <v>0</v>
      </c>
      <c r="H309" s="86">
        <v>0</v>
      </c>
      <c r="I309" s="86">
        <v>0</v>
      </c>
      <c r="J309" s="86">
        <v>0</v>
      </c>
      <c r="K309" s="86">
        <v>0</v>
      </c>
      <c r="L309" s="86">
        <v>0</v>
      </c>
      <c r="M309" s="86">
        <v>0</v>
      </c>
      <c r="N309" s="86">
        <v>0</v>
      </c>
      <c r="O309" s="86">
        <v>0</v>
      </c>
      <c r="P309" s="86">
        <v>0</v>
      </c>
      <c r="Q309" s="86">
        <v>0</v>
      </c>
      <c r="R309" s="86">
        <v>0</v>
      </c>
    </row>
    <row r="310" spans="1:18" ht="11.25" customHeight="1">
      <c r="A310" s="84" t="s">
        <v>241</v>
      </c>
      <c r="B310" s="85">
        <v>277</v>
      </c>
      <c r="C310" s="86">
        <v>6</v>
      </c>
      <c r="D310" s="86">
        <v>27385.27</v>
      </c>
      <c r="E310" s="86">
        <v>24373.33</v>
      </c>
      <c r="F310" s="86">
        <v>27385.27</v>
      </c>
      <c r="G310" s="86">
        <v>27385.27</v>
      </c>
      <c r="H310" s="86">
        <v>27385.27</v>
      </c>
      <c r="I310" s="86">
        <v>30146.12</v>
      </c>
      <c r="J310" s="86">
        <v>4564.21</v>
      </c>
      <c r="K310" s="86">
        <v>4062.22</v>
      </c>
      <c r="L310" s="86">
        <v>4564.21</v>
      </c>
      <c r="M310" s="86">
        <v>4564.21</v>
      </c>
      <c r="N310" s="86">
        <v>4564.21</v>
      </c>
      <c r="O310" s="86">
        <v>5024.3500000000004</v>
      </c>
      <c r="P310" s="86">
        <v>0</v>
      </c>
      <c r="Q310" s="86">
        <v>0</v>
      </c>
      <c r="R310" s="86">
        <v>0</v>
      </c>
    </row>
    <row r="311" spans="1:18" ht="21" customHeight="1">
      <c r="A311" s="84" t="s">
        <v>263</v>
      </c>
      <c r="B311" s="85">
        <v>278</v>
      </c>
      <c r="C311" s="86">
        <v>31</v>
      </c>
      <c r="D311" s="86">
        <v>134096.89000000001</v>
      </c>
      <c r="E311" s="86">
        <v>118504.05</v>
      </c>
      <c r="F311" s="86">
        <v>134096.89000000001</v>
      </c>
      <c r="G311" s="86">
        <v>134096.89000000001</v>
      </c>
      <c r="H311" s="86">
        <v>134096.89000000001</v>
      </c>
      <c r="I311" s="86">
        <v>145631</v>
      </c>
      <c r="J311" s="86">
        <v>4325.71</v>
      </c>
      <c r="K311" s="86">
        <v>3822.71</v>
      </c>
      <c r="L311" s="86">
        <v>4325.71</v>
      </c>
      <c r="M311" s="86">
        <v>4325.71</v>
      </c>
      <c r="N311" s="86">
        <v>4325.71</v>
      </c>
      <c r="O311" s="86">
        <v>4697.7700000000004</v>
      </c>
      <c r="P311" s="86">
        <v>0</v>
      </c>
      <c r="Q311" s="86">
        <v>0</v>
      </c>
      <c r="R311" s="86">
        <v>0</v>
      </c>
    </row>
    <row r="312" spans="1:18" ht="11.25" customHeight="1">
      <c r="A312" s="87" t="s">
        <v>264</v>
      </c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</row>
    <row r="313" spans="1:18" ht="11.25" customHeight="1">
      <c r="A313" s="84" t="s">
        <v>265</v>
      </c>
      <c r="B313" s="85">
        <v>279</v>
      </c>
      <c r="C313" s="86">
        <v>2</v>
      </c>
      <c r="D313" s="86">
        <v>17615.939999999999</v>
      </c>
      <c r="E313" s="86">
        <v>15400.2</v>
      </c>
      <c r="F313" s="86">
        <v>17615.939999999999</v>
      </c>
      <c r="G313" s="86">
        <v>17615.939999999999</v>
      </c>
      <c r="H313" s="86">
        <v>17615.939999999999</v>
      </c>
      <c r="I313" s="86">
        <v>18071.939999999999</v>
      </c>
      <c r="J313" s="86">
        <v>8807.9699999999993</v>
      </c>
      <c r="K313" s="86">
        <v>7700.1</v>
      </c>
      <c r="L313" s="86">
        <v>8807.9699999999993</v>
      </c>
      <c r="M313" s="86">
        <v>8807.9699999999993</v>
      </c>
      <c r="N313" s="86">
        <v>8807.9699999999993</v>
      </c>
      <c r="O313" s="86">
        <v>9035.9699999999993</v>
      </c>
      <c r="P313" s="86">
        <v>0</v>
      </c>
      <c r="Q313" s="86">
        <v>0</v>
      </c>
      <c r="R313" s="86">
        <v>0</v>
      </c>
    </row>
    <row r="314" spans="1:18" ht="22.5" customHeight="1">
      <c r="A314" s="84" t="s">
        <v>252</v>
      </c>
      <c r="B314" s="85">
        <v>280</v>
      </c>
      <c r="C314" s="86">
        <v>2</v>
      </c>
      <c r="D314" s="86">
        <v>17615.939999999999</v>
      </c>
      <c r="E314" s="86">
        <v>15400.2</v>
      </c>
      <c r="F314" s="86">
        <v>17615.939999999999</v>
      </c>
      <c r="G314" s="86">
        <v>17615.939999999999</v>
      </c>
      <c r="H314" s="86">
        <v>17615.939999999999</v>
      </c>
      <c r="I314" s="86">
        <v>18071.939999999999</v>
      </c>
      <c r="J314" s="86">
        <v>8807.9699999999993</v>
      </c>
      <c r="K314" s="86">
        <v>7700.1</v>
      </c>
      <c r="L314" s="86">
        <v>8807.9699999999993</v>
      </c>
      <c r="M314" s="86">
        <v>8807.9699999999993</v>
      </c>
      <c r="N314" s="86">
        <v>8807.9699999999993</v>
      </c>
      <c r="O314" s="86">
        <v>9035.9699999999993</v>
      </c>
      <c r="P314" s="86">
        <v>0</v>
      </c>
      <c r="Q314" s="86">
        <v>0</v>
      </c>
      <c r="R314" s="86">
        <v>0</v>
      </c>
    </row>
    <row r="315" spans="1:18" ht="11.25" customHeight="1">
      <c r="A315" s="84" t="s">
        <v>266</v>
      </c>
      <c r="B315" s="85">
        <v>2801</v>
      </c>
      <c r="C315" s="86">
        <v>0</v>
      </c>
      <c r="D315" s="86">
        <v>0</v>
      </c>
      <c r="E315" s="86">
        <v>0</v>
      </c>
      <c r="F315" s="86">
        <v>0</v>
      </c>
      <c r="G315" s="86">
        <v>0</v>
      </c>
      <c r="H315" s="86">
        <v>0</v>
      </c>
      <c r="I315" s="86">
        <v>0</v>
      </c>
      <c r="J315" s="86">
        <v>0</v>
      </c>
      <c r="K315" s="86">
        <v>0</v>
      </c>
      <c r="L315" s="86">
        <v>0</v>
      </c>
      <c r="M315" s="86">
        <v>0</v>
      </c>
      <c r="N315" s="86">
        <v>0</v>
      </c>
      <c r="O315" s="86">
        <v>0</v>
      </c>
      <c r="P315" s="86">
        <v>0</v>
      </c>
      <c r="Q315" s="86">
        <v>0</v>
      </c>
      <c r="R315" s="86">
        <v>0</v>
      </c>
    </row>
    <row r="316" spans="1:18" ht="22.5" customHeight="1">
      <c r="A316" s="102" t="s">
        <v>92</v>
      </c>
      <c r="B316" s="85">
        <v>2802</v>
      </c>
      <c r="C316" s="86">
        <v>0</v>
      </c>
      <c r="D316" s="86">
        <v>0</v>
      </c>
      <c r="E316" s="86">
        <v>0</v>
      </c>
      <c r="F316" s="86">
        <v>0</v>
      </c>
      <c r="G316" s="86">
        <v>0</v>
      </c>
      <c r="H316" s="86">
        <v>0</v>
      </c>
      <c r="I316" s="86">
        <v>0</v>
      </c>
      <c r="J316" s="86">
        <v>0</v>
      </c>
      <c r="K316" s="86">
        <v>0</v>
      </c>
      <c r="L316" s="86">
        <v>0</v>
      </c>
      <c r="M316" s="86">
        <v>0</v>
      </c>
      <c r="N316" s="86">
        <v>0</v>
      </c>
      <c r="O316" s="86">
        <v>0</v>
      </c>
      <c r="P316" s="86">
        <v>0</v>
      </c>
      <c r="Q316" s="86">
        <v>0</v>
      </c>
      <c r="R316" s="86">
        <v>0</v>
      </c>
    </row>
    <row r="317" spans="1:18" ht="11.25" customHeight="1">
      <c r="A317" s="103" t="s">
        <v>93</v>
      </c>
      <c r="B317" s="85">
        <v>2803</v>
      </c>
      <c r="C317" s="86">
        <v>0</v>
      </c>
      <c r="D317" s="86">
        <v>0</v>
      </c>
      <c r="E317" s="86">
        <v>0</v>
      </c>
      <c r="F317" s="86">
        <v>0</v>
      </c>
      <c r="G317" s="86">
        <v>0</v>
      </c>
      <c r="H317" s="86">
        <v>0</v>
      </c>
      <c r="I317" s="86">
        <v>0</v>
      </c>
      <c r="J317" s="86">
        <v>0</v>
      </c>
      <c r="K317" s="86">
        <v>0</v>
      </c>
      <c r="L317" s="86">
        <v>0</v>
      </c>
      <c r="M317" s="86">
        <v>0</v>
      </c>
      <c r="N317" s="86">
        <v>0</v>
      </c>
      <c r="O317" s="86">
        <v>0</v>
      </c>
      <c r="P317" s="86">
        <v>0</v>
      </c>
      <c r="Q317" s="86">
        <v>0</v>
      </c>
      <c r="R317" s="86">
        <v>0</v>
      </c>
    </row>
    <row r="318" spans="1:18" ht="33.75" customHeight="1">
      <c r="A318" s="84" t="s">
        <v>267</v>
      </c>
      <c r="B318" s="85">
        <v>2804</v>
      </c>
      <c r="C318" s="86">
        <v>0</v>
      </c>
      <c r="D318" s="86">
        <v>0</v>
      </c>
      <c r="E318" s="86">
        <v>0</v>
      </c>
      <c r="F318" s="86">
        <v>0</v>
      </c>
      <c r="G318" s="86">
        <v>0</v>
      </c>
      <c r="H318" s="86">
        <v>0</v>
      </c>
      <c r="I318" s="86">
        <v>0</v>
      </c>
      <c r="J318" s="86">
        <v>0</v>
      </c>
      <c r="K318" s="86">
        <v>0</v>
      </c>
      <c r="L318" s="86">
        <v>0</v>
      </c>
      <c r="M318" s="86">
        <v>0</v>
      </c>
      <c r="N318" s="86">
        <v>0</v>
      </c>
      <c r="O318" s="86">
        <v>0</v>
      </c>
      <c r="P318" s="86">
        <v>0</v>
      </c>
      <c r="Q318" s="86">
        <v>0</v>
      </c>
      <c r="R318" s="86">
        <v>0</v>
      </c>
    </row>
    <row r="319" spans="1:18" ht="11.25" customHeight="1">
      <c r="A319" s="84" t="s">
        <v>240</v>
      </c>
      <c r="B319" s="85">
        <v>2805</v>
      </c>
      <c r="C319" s="86">
        <v>0</v>
      </c>
      <c r="D319" s="86">
        <v>0</v>
      </c>
      <c r="E319" s="86">
        <v>0</v>
      </c>
      <c r="F319" s="86">
        <v>0</v>
      </c>
      <c r="G319" s="86">
        <v>0</v>
      </c>
      <c r="H319" s="86">
        <v>0</v>
      </c>
      <c r="I319" s="86">
        <v>0</v>
      </c>
      <c r="J319" s="86">
        <v>0</v>
      </c>
      <c r="K319" s="86">
        <v>0</v>
      </c>
      <c r="L319" s="86">
        <v>0</v>
      </c>
      <c r="M319" s="86">
        <v>0</v>
      </c>
      <c r="N319" s="86">
        <v>0</v>
      </c>
      <c r="O319" s="86">
        <v>0</v>
      </c>
      <c r="P319" s="86">
        <v>0</v>
      </c>
      <c r="Q319" s="86">
        <v>0</v>
      </c>
      <c r="R319" s="86">
        <v>0</v>
      </c>
    </row>
    <row r="320" spans="1:18" ht="11.25" customHeight="1">
      <c r="A320" s="84" t="s">
        <v>241</v>
      </c>
      <c r="B320" s="85">
        <v>281</v>
      </c>
      <c r="C320" s="86">
        <v>0</v>
      </c>
      <c r="D320" s="86">
        <v>0</v>
      </c>
      <c r="E320" s="86">
        <v>0</v>
      </c>
      <c r="F320" s="86">
        <v>0</v>
      </c>
      <c r="G320" s="86">
        <v>0</v>
      </c>
      <c r="H320" s="86">
        <v>0</v>
      </c>
      <c r="I320" s="86">
        <v>0</v>
      </c>
      <c r="J320" s="86">
        <v>0</v>
      </c>
      <c r="K320" s="86">
        <v>0</v>
      </c>
      <c r="L320" s="86">
        <v>0</v>
      </c>
      <c r="M320" s="86">
        <v>0</v>
      </c>
      <c r="N320" s="86">
        <v>0</v>
      </c>
      <c r="O320" s="86">
        <v>0</v>
      </c>
      <c r="P320" s="86">
        <v>0</v>
      </c>
      <c r="Q320" s="86">
        <v>0</v>
      </c>
      <c r="R320" s="86">
        <v>0</v>
      </c>
    </row>
    <row r="321" spans="1:18" ht="13.5" customHeight="1">
      <c r="A321" s="87" t="s">
        <v>268</v>
      </c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</row>
    <row r="322" spans="1:18" ht="11.25" customHeight="1">
      <c r="A322" s="84" t="s">
        <v>269</v>
      </c>
      <c r="B322" s="85">
        <v>282</v>
      </c>
      <c r="C322" s="83">
        <v>0</v>
      </c>
      <c r="D322" s="104">
        <v>0</v>
      </c>
      <c r="E322" s="104">
        <v>0</v>
      </c>
      <c r="F322" s="104">
        <v>0</v>
      </c>
      <c r="G322" s="104">
        <v>0</v>
      </c>
      <c r="H322" s="104">
        <v>0</v>
      </c>
      <c r="I322" s="104">
        <v>0</v>
      </c>
      <c r="J322" s="104">
        <v>0</v>
      </c>
      <c r="K322" s="104">
        <v>0</v>
      </c>
      <c r="L322" s="104">
        <v>0</v>
      </c>
      <c r="M322" s="104">
        <v>0</v>
      </c>
      <c r="N322" s="104">
        <v>0</v>
      </c>
      <c r="O322" s="104">
        <v>0</v>
      </c>
      <c r="P322" s="83">
        <v>0</v>
      </c>
      <c r="Q322" s="104">
        <v>0</v>
      </c>
      <c r="R322" s="104">
        <v>0</v>
      </c>
    </row>
    <row r="323" spans="1:18" ht="22.5" customHeight="1">
      <c r="A323" s="84" t="s">
        <v>252</v>
      </c>
      <c r="B323" s="85">
        <v>283</v>
      </c>
      <c r="C323" s="83">
        <v>0</v>
      </c>
      <c r="D323" s="104">
        <v>0</v>
      </c>
      <c r="E323" s="104">
        <v>0</v>
      </c>
      <c r="F323" s="104">
        <v>0</v>
      </c>
      <c r="G323" s="104">
        <v>0</v>
      </c>
      <c r="H323" s="104">
        <v>0</v>
      </c>
      <c r="I323" s="104">
        <v>0</v>
      </c>
      <c r="J323" s="104">
        <v>0</v>
      </c>
      <c r="K323" s="104">
        <v>0</v>
      </c>
      <c r="L323" s="104">
        <v>0</v>
      </c>
      <c r="M323" s="104">
        <v>0</v>
      </c>
      <c r="N323" s="104">
        <v>0</v>
      </c>
      <c r="O323" s="104">
        <v>0</v>
      </c>
      <c r="P323" s="83">
        <v>0</v>
      </c>
      <c r="Q323" s="104">
        <v>0</v>
      </c>
      <c r="R323" s="104">
        <v>0</v>
      </c>
    </row>
    <row r="324" spans="1:18" ht="11.25" customHeight="1">
      <c r="A324" s="84" t="s">
        <v>270</v>
      </c>
      <c r="B324" s="85">
        <v>284</v>
      </c>
      <c r="C324" s="83">
        <v>0</v>
      </c>
      <c r="D324" s="104">
        <v>0</v>
      </c>
      <c r="E324" s="104">
        <v>0</v>
      </c>
      <c r="F324" s="104">
        <v>0</v>
      </c>
      <c r="G324" s="104">
        <v>0</v>
      </c>
      <c r="H324" s="104">
        <v>0</v>
      </c>
      <c r="I324" s="104">
        <v>0</v>
      </c>
      <c r="J324" s="104">
        <v>0</v>
      </c>
      <c r="K324" s="104">
        <v>0</v>
      </c>
      <c r="L324" s="104">
        <v>0</v>
      </c>
      <c r="M324" s="104">
        <v>0</v>
      </c>
      <c r="N324" s="104">
        <v>0</v>
      </c>
      <c r="O324" s="104">
        <v>0</v>
      </c>
      <c r="P324" s="83">
        <v>0</v>
      </c>
      <c r="Q324" s="104">
        <v>0</v>
      </c>
      <c r="R324" s="104">
        <v>0</v>
      </c>
    </row>
    <row r="325" spans="1:18" ht="22.5" customHeight="1">
      <c r="A325" s="102" t="s">
        <v>92</v>
      </c>
      <c r="B325" s="85">
        <v>285</v>
      </c>
      <c r="C325" s="83">
        <v>0</v>
      </c>
      <c r="D325" s="104">
        <v>0</v>
      </c>
      <c r="E325" s="104">
        <v>0</v>
      </c>
      <c r="F325" s="104">
        <v>0</v>
      </c>
      <c r="G325" s="104">
        <v>0</v>
      </c>
      <c r="H325" s="104">
        <v>0</v>
      </c>
      <c r="I325" s="104">
        <v>0</v>
      </c>
      <c r="J325" s="104">
        <v>0</v>
      </c>
      <c r="K325" s="104">
        <v>0</v>
      </c>
      <c r="L325" s="104">
        <v>0</v>
      </c>
      <c r="M325" s="104">
        <v>0</v>
      </c>
      <c r="N325" s="104">
        <v>0</v>
      </c>
      <c r="O325" s="104">
        <v>0</v>
      </c>
      <c r="P325" s="83">
        <v>0</v>
      </c>
      <c r="Q325" s="104">
        <v>0</v>
      </c>
      <c r="R325" s="104">
        <v>0</v>
      </c>
    </row>
    <row r="326" spans="1:18" ht="11.25" customHeight="1">
      <c r="A326" s="103" t="s">
        <v>93</v>
      </c>
      <c r="B326" s="85">
        <v>286</v>
      </c>
      <c r="C326" s="83">
        <v>0</v>
      </c>
      <c r="D326" s="104">
        <v>0</v>
      </c>
      <c r="E326" s="104">
        <v>0</v>
      </c>
      <c r="F326" s="104">
        <v>0</v>
      </c>
      <c r="G326" s="104">
        <v>0</v>
      </c>
      <c r="H326" s="104">
        <v>0</v>
      </c>
      <c r="I326" s="104">
        <v>0</v>
      </c>
      <c r="J326" s="104">
        <v>0</v>
      </c>
      <c r="K326" s="104">
        <v>0</v>
      </c>
      <c r="L326" s="104">
        <v>0</v>
      </c>
      <c r="M326" s="104">
        <v>0</v>
      </c>
      <c r="N326" s="104">
        <v>0</v>
      </c>
      <c r="O326" s="104">
        <v>0</v>
      </c>
      <c r="P326" s="83">
        <v>0</v>
      </c>
      <c r="Q326" s="104">
        <v>0</v>
      </c>
      <c r="R326" s="104">
        <v>0</v>
      </c>
    </row>
    <row r="327" spans="1:18" ht="11.25" customHeight="1">
      <c r="A327" s="103" t="s">
        <v>271</v>
      </c>
      <c r="B327" s="85">
        <v>287</v>
      </c>
      <c r="C327" s="83">
        <v>0</v>
      </c>
      <c r="D327" s="104">
        <v>0</v>
      </c>
      <c r="E327" s="104">
        <v>0</v>
      </c>
      <c r="F327" s="104">
        <v>0</v>
      </c>
      <c r="G327" s="104">
        <v>0</v>
      </c>
      <c r="H327" s="104">
        <v>0</v>
      </c>
      <c r="I327" s="104">
        <v>0</v>
      </c>
      <c r="J327" s="104">
        <v>0</v>
      </c>
      <c r="K327" s="104">
        <v>0</v>
      </c>
      <c r="L327" s="104">
        <v>0</v>
      </c>
      <c r="M327" s="104">
        <v>0</v>
      </c>
      <c r="N327" s="104">
        <v>0</v>
      </c>
      <c r="O327" s="104">
        <v>0</v>
      </c>
      <c r="P327" s="83">
        <v>0</v>
      </c>
      <c r="Q327" s="104">
        <v>0</v>
      </c>
      <c r="R327" s="104">
        <v>0</v>
      </c>
    </row>
    <row r="328" spans="1:18" ht="33.75" customHeight="1">
      <c r="A328" s="84" t="s">
        <v>272</v>
      </c>
      <c r="B328" s="85">
        <v>288</v>
      </c>
      <c r="C328" s="83">
        <v>0</v>
      </c>
      <c r="D328" s="104">
        <v>0</v>
      </c>
      <c r="E328" s="104">
        <v>0</v>
      </c>
      <c r="F328" s="104">
        <v>0</v>
      </c>
      <c r="G328" s="104">
        <v>0</v>
      </c>
      <c r="H328" s="104">
        <v>0</v>
      </c>
      <c r="I328" s="104">
        <v>0</v>
      </c>
      <c r="J328" s="104">
        <v>0</v>
      </c>
      <c r="K328" s="104">
        <v>0</v>
      </c>
      <c r="L328" s="104">
        <v>0</v>
      </c>
      <c r="M328" s="104">
        <v>0</v>
      </c>
      <c r="N328" s="104">
        <v>0</v>
      </c>
      <c r="O328" s="104">
        <v>0</v>
      </c>
      <c r="P328" s="83">
        <v>0</v>
      </c>
      <c r="Q328" s="104">
        <v>0</v>
      </c>
      <c r="R328" s="104">
        <v>0</v>
      </c>
    </row>
    <row r="329" spans="1:18" ht="11.25" customHeight="1">
      <c r="A329" s="84" t="s">
        <v>240</v>
      </c>
      <c r="B329" s="85">
        <v>289</v>
      </c>
      <c r="C329" s="83">
        <v>0</v>
      </c>
      <c r="D329" s="104">
        <v>0</v>
      </c>
      <c r="E329" s="104">
        <v>0</v>
      </c>
      <c r="F329" s="104">
        <v>0</v>
      </c>
      <c r="G329" s="104">
        <v>0</v>
      </c>
      <c r="H329" s="104">
        <v>0</v>
      </c>
      <c r="I329" s="104">
        <v>0</v>
      </c>
      <c r="J329" s="104">
        <v>0</v>
      </c>
      <c r="K329" s="104">
        <v>0</v>
      </c>
      <c r="L329" s="104">
        <v>0</v>
      </c>
      <c r="M329" s="104">
        <v>0</v>
      </c>
      <c r="N329" s="104">
        <v>0</v>
      </c>
      <c r="O329" s="104">
        <v>0</v>
      </c>
      <c r="P329" s="83">
        <v>0</v>
      </c>
      <c r="Q329" s="104">
        <v>0</v>
      </c>
      <c r="R329" s="104">
        <v>0</v>
      </c>
    </row>
    <row r="330" spans="1:18" ht="11.25" customHeight="1">
      <c r="A330" s="84" t="s">
        <v>241</v>
      </c>
      <c r="B330" s="85">
        <v>290</v>
      </c>
      <c r="C330" s="83">
        <v>0</v>
      </c>
      <c r="D330" s="104">
        <v>0</v>
      </c>
      <c r="E330" s="104">
        <v>0</v>
      </c>
      <c r="F330" s="104">
        <v>0</v>
      </c>
      <c r="G330" s="104">
        <v>0</v>
      </c>
      <c r="H330" s="104">
        <v>0</v>
      </c>
      <c r="I330" s="104">
        <v>0</v>
      </c>
      <c r="J330" s="104">
        <v>0</v>
      </c>
      <c r="K330" s="104">
        <v>0</v>
      </c>
      <c r="L330" s="104">
        <v>0</v>
      </c>
      <c r="M330" s="104">
        <v>0</v>
      </c>
      <c r="N330" s="104">
        <v>0</v>
      </c>
      <c r="O330" s="104">
        <v>0</v>
      </c>
      <c r="P330" s="83">
        <v>0</v>
      </c>
      <c r="Q330" s="104">
        <v>0</v>
      </c>
      <c r="R330" s="104">
        <v>0</v>
      </c>
    </row>
    <row r="331" spans="1:18" ht="12" customHeight="1">
      <c r="A331" s="87" t="s">
        <v>273</v>
      </c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</row>
    <row r="332" spans="1:18" ht="11.25" customHeight="1">
      <c r="A332" s="84" t="s">
        <v>274</v>
      </c>
      <c r="B332" s="85">
        <v>291</v>
      </c>
      <c r="C332" s="86">
        <v>89</v>
      </c>
      <c r="D332" s="86">
        <v>1752059.54</v>
      </c>
      <c r="E332" s="86">
        <v>1726957.35</v>
      </c>
      <c r="F332" s="86">
        <v>1753141.52</v>
      </c>
      <c r="G332" s="86">
        <v>1753141.52</v>
      </c>
      <c r="H332" s="86">
        <v>1753141.52</v>
      </c>
      <c r="I332" s="86">
        <v>1766188.1</v>
      </c>
      <c r="J332" s="86">
        <v>19686.060000000001</v>
      </c>
      <c r="K332" s="86">
        <v>19404.02</v>
      </c>
      <c r="L332" s="86">
        <v>19698.22</v>
      </c>
      <c r="M332" s="86">
        <v>19698.22</v>
      </c>
      <c r="N332" s="86">
        <v>19698.22</v>
      </c>
      <c r="O332" s="86">
        <v>19844.810000000001</v>
      </c>
      <c r="P332" s="86">
        <v>5</v>
      </c>
      <c r="Q332" s="86">
        <v>81260.800000000003</v>
      </c>
      <c r="R332" s="86">
        <v>16252.16</v>
      </c>
    </row>
    <row r="333" spans="1:18" ht="22.5" customHeight="1">
      <c r="A333" s="84" t="s">
        <v>275</v>
      </c>
      <c r="B333" s="85">
        <v>292</v>
      </c>
      <c r="C333" s="86">
        <v>65</v>
      </c>
      <c r="D333" s="86">
        <v>1226072.77</v>
      </c>
      <c r="E333" s="86">
        <v>1213327.9099999999</v>
      </c>
      <c r="F333" s="86">
        <v>1227154.75</v>
      </c>
      <c r="G333" s="86">
        <v>1227154.75</v>
      </c>
      <c r="H333" s="86">
        <v>1227154.75</v>
      </c>
      <c r="I333" s="86">
        <v>1232199.1499999999</v>
      </c>
      <c r="J333" s="86">
        <v>18862.66</v>
      </c>
      <c r="K333" s="86">
        <v>18666.580000000002</v>
      </c>
      <c r="L333" s="86">
        <v>18879.3</v>
      </c>
      <c r="M333" s="86">
        <v>18879.3</v>
      </c>
      <c r="N333" s="86">
        <v>18879.3</v>
      </c>
      <c r="O333" s="86">
        <v>18956.91</v>
      </c>
      <c r="P333" s="86">
        <v>5</v>
      </c>
      <c r="Q333" s="86">
        <v>81260.800000000003</v>
      </c>
      <c r="R333" s="86">
        <v>16252.16</v>
      </c>
    </row>
    <row r="334" spans="1:18" ht="11.25" customHeight="1">
      <c r="A334" s="84" t="s">
        <v>276</v>
      </c>
      <c r="B334" s="85">
        <v>293</v>
      </c>
      <c r="C334" s="86">
        <v>3</v>
      </c>
      <c r="D334" s="86">
        <v>77850</v>
      </c>
      <c r="E334" s="86">
        <v>77597.440000000002</v>
      </c>
      <c r="F334" s="86">
        <v>77850</v>
      </c>
      <c r="G334" s="86">
        <v>77850</v>
      </c>
      <c r="H334" s="86">
        <v>77850</v>
      </c>
      <c r="I334" s="86">
        <v>77850</v>
      </c>
      <c r="J334" s="86">
        <v>25950</v>
      </c>
      <c r="K334" s="86">
        <v>25865.81</v>
      </c>
      <c r="L334" s="86">
        <v>25950</v>
      </c>
      <c r="M334" s="86">
        <v>25950</v>
      </c>
      <c r="N334" s="86">
        <v>25950</v>
      </c>
      <c r="O334" s="86">
        <v>25950</v>
      </c>
      <c r="P334" s="86">
        <v>0</v>
      </c>
      <c r="Q334" s="86">
        <v>0</v>
      </c>
      <c r="R334" s="86">
        <v>0</v>
      </c>
    </row>
    <row r="335" spans="1:18" ht="22.5" customHeight="1">
      <c r="A335" s="102" t="s">
        <v>92</v>
      </c>
      <c r="B335" s="85">
        <v>294</v>
      </c>
      <c r="C335" s="86">
        <v>0</v>
      </c>
      <c r="D335" s="86">
        <v>0</v>
      </c>
      <c r="E335" s="86">
        <v>0</v>
      </c>
      <c r="F335" s="86">
        <v>0</v>
      </c>
      <c r="G335" s="86">
        <v>0</v>
      </c>
      <c r="H335" s="86">
        <v>0</v>
      </c>
      <c r="I335" s="86">
        <v>0</v>
      </c>
      <c r="J335" s="86">
        <v>0</v>
      </c>
      <c r="K335" s="86">
        <v>0</v>
      </c>
      <c r="L335" s="86">
        <v>0</v>
      </c>
      <c r="M335" s="86">
        <v>0</v>
      </c>
      <c r="N335" s="86">
        <v>0</v>
      </c>
      <c r="O335" s="86">
        <v>0</v>
      </c>
      <c r="P335" s="86">
        <v>0</v>
      </c>
      <c r="Q335" s="86">
        <v>0</v>
      </c>
      <c r="R335" s="86">
        <v>0</v>
      </c>
    </row>
    <row r="336" spans="1:18" ht="11.25" customHeight="1">
      <c r="A336" s="103" t="s">
        <v>93</v>
      </c>
      <c r="B336" s="85">
        <v>295</v>
      </c>
      <c r="C336" s="86">
        <v>3</v>
      </c>
      <c r="D336" s="86">
        <v>77850</v>
      </c>
      <c r="E336" s="86">
        <v>77597.440000000002</v>
      </c>
      <c r="F336" s="86">
        <v>77850</v>
      </c>
      <c r="G336" s="86">
        <v>77850</v>
      </c>
      <c r="H336" s="86">
        <v>77850</v>
      </c>
      <c r="I336" s="86">
        <v>77850</v>
      </c>
      <c r="J336" s="86">
        <v>25950</v>
      </c>
      <c r="K336" s="86">
        <v>25865.81</v>
      </c>
      <c r="L336" s="86">
        <v>25950</v>
      </c>
      <c r="M336" s="86">
        <v>25950</v>
      </c>
      <c r="N336" s="86">
        <v>25950</v>
      </c>
      <c r="O336" s="86">
        <v>25950</v>
      </c>
      <c r="P336" s="86">
        <v>0</v>
      </c>
      <c r="Q336" s="86">
        <v>0</v>
      </c>
      <c r="R336" s="86">
        <v>0</v>
      </c>
    </row>
    <row r="337" spans="1:18" ht="33.75" customHeight="1">
      <c r="A337" s="84" t="s">
        <v>277</v>
      </c>
      <c r="B337" s="85">
        <v>296</v>
      </c>
      <c r="C337" s="86">
        <v>3</v>
      </c>
      <c r="D337" s="86">
        <v>77850</v>
      </c>
      <c r="E337" s="86">
        <v>77597.440000000002</v>
      </c>
      <c r="F337" s="86">
        <v>77850</v>
      </c>
      <c r="G337" s="86">
        <v>77850</v>
      </c>
      <c r="H337" s="86">
        <v>77850</v>
      </c>
      <c r="I337" s="86">
        <v>77850</v>
      </c>
      <c r="J337" s="86">
        <v>25950</v>
      </c>
      <c r="K337" s="86">
        <v>25865.81</v>
      </c>
      <c r="L337" s="86">
        <v>25950</v>
      </c>
      <c r="M337" s="86">
        <v>25950</v>
      </c>
      <c r="N337" s="86">
        <v>25950</v>
      </c>
      <c r="O337" s="86">
        <v>25950</v>
      </c>
      <c r="P337" s="86">
        <v>0</v>
      </c>
      <c r="Q337" s="86">
        <v>0</v>
      </c>
      <c r="R337" s="86">
        <v>0</v>
      </c>
    </row>
    <row r="338" spans="1:18" ht="11.25" customHeight="1">
      <c r="A338" s="84" t="s">
        <v>240</v>
      </c>
      <c r="B338" s="85">
        <v>297</v>
      </c>
      <c r="C338" s="86">
        <v>0</v>
      </c>
      <c r="D338" s="86">
        <v>0</v>
      </c>
      <c r="E338" s="86">
        <v>0</v>
      </c>
      <c r="F338" s="86">
        <v>0</v>
      </c>
      <c r="G338" s="86">
        <v>0</v>
      </c>
      <c r="H338" s="86">
        <v>0</v>
      </c>
      <c r="I338" s="86">
        <v>0</v>
      </c>
      <c r="J338" s="86">
        <v>0</v>
      </c>
      <c r="K338" s="86">
        <v>0</v>
      </c>
      <c r="L338" s="86">
        <v>0</v>
      </c>
      <c r="M338" s="86">
        <v>0</v>
      </c>
      <c r="N338" s="86">
        <v>0</v>
      </c>
      <c r="O338" s="86">
        <v>0</v>
      </c>
      <c r="P338" s="86">
        <v>0</v>
      </c>
      <c r="Q338" s="86">
        <v>0</v>
      </c>
      <c r="R338" s="86">
        <v>0</v>
      </c>
    </row>
    <row r="339" spans="1:18" ht="11.25" customHeight="1">
      <c r="A339" s="84" t="s">
        <v>241</v>
      </c>
      <c r="B339" s="85">
        <v>298</v>
      </c>
      <c r="C339" s="86">
        <v>21</v>
      </c>
      <c r="D339" s="86">
        <v>448136.77</v>
      </c>
      <c r="E339" s="86">
        <v>436032</v>
      </c>
      <c r="F339" s="86">
        <v>448136.77</v>
      </c>
      <c r="G339" s="86">
        <v>448136.77</v>
      </c>
      <c r="H339" s="86">
        <v>448136.77</v>
      </c>
      <c r="I339" s="86">
        <v>456138.95</v>
      </c>
      <c r="J339" s="86">
        <v>21339.85</v>
      </c>
      <c r="K339" s="86">
        <v>20763.43</v>
      </c>
      <c r="L339" s="86">
        <v>21339.85</v>
      </c>
      <c r="M339" s="86">
        <v>21339.85</v>
      </c>
      <c r="N339" s="86">
        <v>21339.85</v>
      </c>
      <c r="O339" s="86">
        <v>21720.9</v>
      </c>
      <c r="P339" s="86">
        <v>0</v>
      </c>
      <c r="Q339" s="86">
        <v>0</v>
      </c>
      <c r="R339" s="86">
        <v>0</v>
      </c>
    </row>
    <row r="340" spans="1:18" ht="15.75" customHeight="1">
      <c r="A340" s="87" t="s">
        <v>278</v>
      </c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</row>
    <row r="341" spans="1:18" ht="12.75" customHeight="1">
      <c r="A341" s="84" t="s">
        <v>279</v>
      </c>
      <c r="B341" s="85">
        <v>299</v>
      </c>
      <c r="C341" s="86">
        <v>73</v>
      </c>
      <c r="D341" s="86">
        <v>7899430.1799999997</v>
      </c>
      <c r="E341" s="86">
        <v>7848621.9800000004</v>
      </c>
      <c r="F341" s="86">
        <v>7899430.1799999997</v>
      </c>
      <c r="G341" s="86">
        <v>7899430.1799999997</v>
      </c>
      <c r="H341" s="86">
        <v>7899430.1799999997</v>
      </c>
      <c r="I341" s="86">
        <v>7900203.3600000003</v>
      </c>
      <c r="J341" s="86">
        <v>108211.37</v>
      </c>
      <c r="K341" s="86">
        <v>107515.37</v>
      </c>
      <c r="L341" s="86">
        <v>108211.37</v>
      </c>
      <c r="M341" s="86">
        <v>108211.37</v>
      </c>
      <c r="N341" s="86">
        <v>108211.37</v>
      </c>
      <c r="O341" s="86">
        <v>108221.96</v>
      </c>
      <c r="P341" s="86">
        <v>2</v>
      </c>
      <c r="Q341" s="86">
        <v>105783</v>
      </c>
      <c r="R341" s="86">
        <v>52891.5</v>
      </c>
    </row>
    <row r="342" spans="1:18" ht="22.5" customHeight="1">
      <c r="A342" s="102" t="s">
        <v>280</v>
      </c>
      <c r="B342" s="85">
        <v>2991</v>
      </c>
      <c r="C342" s="86">
        <v>0</v>
      </c>
      <c r="D342" s="86">
        <v>0</v>
      </c>
      <c r="E342" s="86">
        <v>0</v>
      </c>
      <c r="F342" s="86">
        <v>0</v>
      </c>
      <c r="G342" s="86">
        <v>0</v>
      </c>
      <c r="H342" s="86">
        <v>0</v>
      </c>
      <c r="I342" s="86">
        <v>0</v>
      </c>
      <c r="J342" s="86">
        <v>0</v>
      </c>
      <c r="K342" s="86">
        <v>0</v>
      </c>
      <c r="L342" s="86">
        <v>0</v>
      </c>
      <c r="M342" s="86">
        <v>0</v>
      </c>
      <c r="N342" s="86">
        <v>0</v>
      </c>
      <c r="O342" s="86">
        <v>0</v>
      </c>
      <c r="P342" s="86">
        <v>0</v>
      </c>
      <c r="Q342" s="86">
        <v>0</v>
      </c>
      <c r="R342" s="86">
        <v>0</v>
      </c>
    </row>
    <row r="343" spans="1:18" ht="33.75" customHeight="1">
      <c r="A343" s="103" t="s">
        <v>281</v>
      </c>
      <c r="B343" s="85">
        <v>2992</v>
      </c>
      <c r="C343" s="86">
        <v>73</v>
      </c>
      <c r="D343" s="86">
        <v>7899430.1799999997</v>
      </c>
      <c r="E343" s="86">
        <v>7848621.9800000004</v>
      </c>
      <c r="F343" s="86">
        <v>7899430.1799999997</v>
      </c>
      <c r="G343" s="86">
        <v>7899430.1799999997</v>
      </c>
      <c r="H343" s="86">
        <v>7899430.1799999997</v>
      </c>
      <c r="I343" s="86">
        <v>7900203.3600000003</v>
      </c>
      <c r="J343" s="86">
        <v>108211.37</v>
      </c>
      <c r="K343" s="86">
        <v>107515.37</v>
      </c>
      <c r="L343" s="86">
        <v>108211.37</v>
      </c>
      <c r="M343" s="86">
        <v>108211.37</v>
      </c>
      <c r="N343" s="86">
        <v>108211.37</v>
      </c>
      <c r="O343" s="86">
        <v>108221.96</v>
      </c>
      <c r="P343" s="86">
        <v>2</v>
      </c>
      <c r="Q343" s="86">
        <v>105783</v>
      </c>
      <c r="R343" s="86">
        <v>52891.5</v>
      </c>
    </row>
    <row r="344" spans="1:18" ht="33.75" customHeight="1">
      <c r="A344" s="103" t="s">
        <v>282</v>
      </c>
      <c r="B344" s="85">
        <v>2993</v>
      </c>
      <c r="C344" s="86">
        <v>0</v>
      </c>
      <c r="D344" s="86">
        <v>0</v>
      </c>
      <c r="E344" s="86">
        <v>0</v>
      </c>
      <c r="F344" s="86">
        <v>0</v>
      </c>
      <c r="G344" s="86">
        <v>0</v>
      </c>
      <c r="H344" s="86">
        <v>0</v>
      </c>
      <c r="I344" s="86">
        <v>0</v>
      </c>
      <c r="J344" s="86">
        <v>0</v>
      </c>
      <c r="K344" s="86">
        <v>0</v>
      </c>
      <c r="L344" s="86">
        <v>0</v>
      </c>
      <c r="M344" s="86">
        <v>0</v>
      </c>
      <c r="N344" s="86">
        <v>0</v>
      </c>
      <c r="O344" s="86">
        <v>0</v>
      </c>
      <c r="P344" s="86">
        <v>0</v>
      </c>
      <c r="Q344" s="86">
        <v>0</v>
      </c>
      <c r="R344" s="86">
        <v>0</v>
      </c>
    </row>
    <row r="345" spans="1:18" ht="12.75" customHeight="1">
      <c r="A345" s="87" t="s">
        <v>283</v>
      </c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</row>
    <row r="346" spans="1:18" ht="11.25" customHeight="1">
      <c r="A346" s="105" t="s">
        <v>284</v>
      </c>
      <c r="B346" s="85">
        <v>300</v>
      </c>
      <c r="C346" s="83">
        <v>0</v>
      </c>
      <c r="D346" s="104">
        <v>0</v>
      </c>
      <c r="E346" s="104">
        <v>0</v>
      </c>
      <c r="F346" s="104">
        <v>0</v>
      </c>
      <c r="G346" s="104">
        <v>0</v>
      </c>
      <c r="H346" s="104">
        <v>0</v>
      </c>
      <c r="I346" s="104">
        <v>0</v>
      </c>
      <c r="J346" s="104">
        <v>0</v>
      </c>
      <c r="K346" s="104">
        <v>0</v>
      </c>
      <c r="L346" s="104">
        <v>0</v>
      </c>
      <c r="M346" s="104">
        <v>0</v>
      </c>
      <c r="N346" s="104">
        <v>0</v>
      </c>
      <c r="O346" s="104">
        <v>0</v>
      </c>
      <c r="P346" s="83">
        <v>0</v>
      </c>
      <c r="Q346" s="104">
        <v>0</v>
      </c>
      <c r="R346" s="104">
        <v>0</v>
      </c>
    </row>
    <row r="347" spans="1:18" ht="16.5" customHeight="1">
      <c r="A347" s="87" t="s">
        <v>285</v>
      </c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</row>
    <row r="348" spans="1:18" ht="16.5" customHeight="1">
      <c r="A348" s="84" t="s">
        <v>286</v>
      </c>
      <c r="B348" s="106">
        <v>3001</v>
      </c>
      <c r="C348" s="83">
        <v>0</v>
      </c>
      <c r="D348" s="104">
        <v>0</v>
      </c>
      <c r="E348" s="104">
        <v>0</v>
      </c>
      <c r="F348" s="104">
        <v>0</v>
      </c>
      <c r="G348" s="104">
        <v>0</v>
      </c>
      <c r="H348" s="104">
        <v>0</v>
      </c>
      <c r="I348" s="104">
        <v>0</v>
      </c>
      <c r="J348" s="104">
        <v>0</v>
      </c>
      <c r="K348" s="104">
        <v>0</v>
      </c>
      <c r="L348" s="104">
        <v>0</v>
      </c>
      <c r="M348" s="104">
        <v>0</v>
      </c>
      <c r="N348" s="104">
        <v>0</v>
      </c>
      <c r="O348" s="104">
        <v>0</v>
      </c>
      <c r="P348" s="83">
        <v>0</v>
      </c>
      <c r="Q348" s="104">
        <v>0</v>
      </c>
      <c r="R348" s="104">
        <v>0</v>
      </c>
    </row>
    <row r="349" spans="1:18" ht="20.25" customHeight="1">
      <c r="A349" s="84" t="s">
        <v>287</v>
      </c>
      <c r="B349" s="86">
        <v>3002</v>
      </c>
      <c r="C349" s="83">
        <v>0</v>
      </c>
      <c r="D349" s="104">
        <v>0</v>
      </c>
      <c r="E349" s="104">
        <v>0</v>
      </c>
      <c r="F349" s="104">
        <v>0</v>
      </c>
      <c r="G349" s="104">
        <v>0</v>
      </c>
      <c r="H349" s="104">
        <v>0</v>
      </c>
      <c r="I349" s="104">
        <v>0</v>
      </c>
      <c r="J349" s="104">
        <v>0</v>
      </c>
      <c r="K349" s="104">
        <v>0</v>
      </c>
      <c r="L349" s="104">
        <v>0</v>
      </c>
      <c r="M349" s="104">
        <v>0</v>
      </c>
      <c r="N349" s="104">
        <v>0</v>
      </c>
      <c r="O349" s="104">
        <v>0</v>
      </c>
      <c r="P349" s="83">
        <v>0</v>
      </c>
      <c r="Q349" s="104">
        <v>0</v>
      </c>
      <c r="R349" s="104">
        <v>0</v>
      </c>
    </row>
    <row r="350" spans="1:18" ht="12" customHeight="1">
      <c r="A350" s="84" t="s">
        <v>288</v>
      </c>
      <c r="B350" s="86">
        <v>3003</v>
      </c>
      <c r="C350" s="83">
        <v>0</v>
      </c>
      <c r="D350" s="104">
        <v>0</v>
      </c>
      <c r="E350" s="104">
        <v>0</v>
      </c>
      <c r="F350" s="104">
        <v>0</v>
      </c>
      <c r="G350" s="104">
        <v>0</v>
      </c>
      <c r="H350" s="104">
        <v>0</v>
      </c>
      <c r="I350" s="104">
        <v>0</v>
      </c>
      <c r="J350" s="104">
        <v>0</v>
      </c>
      <c r="K350" s="104">
        <v>0</v>
      </c>
      <c r="L350" s="104">
        <v>0</v>
      </c>
      <c r="M350" s="104">
        <v>0</v>
      </c>
      <c r="N350" s="104">
        <v>0</v>
      </c>
      <c r="O350" s="104">
        <v>0</v>
      </c>
      <c r="P350" s="83">
        <v>0</v>
      </c>
      <c r="Q350" s="104">
        <v>0</v>
      </c>
      <c r="R350" s="104">
        <v>0</v>
      </c>
    </row>
    <row r="351" spans="1:18" ht="20.25" customHeight="1">
      <c r="A351" s="102" t="s">
        <v>92</v>
      </c>
      <c r="B351" s="86">
        <v>3004</v>
      </c>
      <c r="C351" s="83">
        <v>0</v>
      </c>
      <c r="D351" s="104">
        <v>0</v>
      </c>
      <c r="E351" s="104">
        <v>0</v>
      </c>
      <c r="F351" s="104">
        <v>0</v>
      </c>
      <c r="G351" s="104">
        <v>0</v>
      </c>
      <c r="H351" s="104">
        <v>0</v>
      </c>
      <c r="I351" s="104">
        <v>0</v>
      </c>
      <c r="J351" s="104">
        <v>0</v>
      </c>
      <c r="K351" s="104">
        <v>0</v>
      </c>
      <c r="L351" s="104">
        <v>0</v>
      </c>
      <c r="M351" s="104">
        <v>0</v>
      </c>
      <c r="N351" s="104">
        <v>0</v>
      </c>
      <c r="O351" s="104">
        <v>0</v>
      </c>
      <c r="P351" s="83">
        <v>0</v>
      </c>
      <c r="Q351" s="104">
        <v>0</v>
      </c>
      <c r="R351" s="104">
        <v>0</v>
      </c>
    </row>
    <row r="352" spans="1:18" ht="10.5" customHeight="1">
      <c r="A352" s="103" t="s">
        <v>93</v>
      </c>
      <c r="B352" s="86">
        <v>3005</v>
      </c>
      <c r="C352" s="83">
        <v>0</v>
      </c>
      <c r="D352" s="104">
        <v>0</v>
      </c>
      <c r="E352" s="104">
        <v>0</v>
      </c>
      <c r="F352" s="104">
        <v>0</v>
      </c>
      <c r="G352" s="104">
        <v>0</v>
      </c>
      <c r="H352" s="104">
        <v>0</v>
      </c>
      <c r="I352" s="104">
        <v>0</v>
      </c>
      <c r="J352" s="104">
        <v>0</v>
      </c>
      <c r="K352" s="104">
        <v>0</v>
      </c>
      <c r="L352" s="104">
        <v>0</v>
      </c>
      <c r="M352" s="104">
        <v>0</v>
      </c>
      <c r="N352" s="104">
        <v>0</v>
      </c>
      <c r="O352" s="104">
        <v>0</v>
      </c>
      <c r="P352" s="83">
        <v>0</v>
      </c>
      <c r="Q352" s="104">
        <v>0</v>
      </c>
      <c r="R352" s="104">
        <v>0</v>
      </c>
    </row>
    <row r="353" spans="1:18" ht="20.25" customHeight="1">
      <c r="A353" s="84" t="s">
        <v>289</v>
      </c>
      <c r="B353" s="86"/>
      <c r="C353" s="83">
        <v>0</v>
      </c>
      <c r="D353" s="104">
        <v>0</v>
      </c>
      <c r="E353" s="104">
        <v>0</v>
      </c>
      <c r="F353" s="104">
        <v>0</v>
      </c>
      <c r="G353" s="104">
        <v>0</v>
      </c>
      <c r="H353" s="104">
        <v>0</v>
      </c>
      <c r="I353" s="104">
        <v>0</v>
      </c>
      <c r="J353" s="104">
        <v>0</v>
      </c>
      <c r="K353" s="104">
        <v>0</v>
      </c>
      <c r="L353" s="104">
        <v>0</v>
      </c>
      <c r="M353" s="104">
        <v>0</v>
      </c>
      <c r="N353" s="104">
        <v>0</v>
      </c>
      <c r="O353" s="104">
        <v>0</v>
      </c>
    </row>
    <row r="354" spans="1:18" ht="12" customHeight="1">
      <c r="A354" s="84" t="s">
        <v>167</v>
      </c>
      <c r="B354" s="86">
        <v>3006</v>
      </c>
      <c r="C354" s="83">
        <v>0</v>
      </c>
      <c r="D354" s="104">
        <v>0</v>
      </c>
      <c r="E354" s="104">
        <v>0</v>
      </c>
      <c r="F354" s="104">
        <v>0</v>
      </c>
      <c r="G354" s="104">
        <v>0</v>
      </c>
      <c r="H354" s="104">
        <v>0</v>
      </c>
      <c r="I354" s="104">
        <v>0</v>
      </c>
      <c r="J354" s="104">
        <v>0</v>
      </c>
      <c r="K354" s="104">
        <v>0</v>
      </c>
      <c r="L354" s="104">
        <v>0</v>
      </c>
      <c r="M354" s="104">
        <v>0</v>
      </c>
      <c r="N354" s="104">
        <v>0</v>
      </c>
      <c r="O354" s="104">
        <v>0</v>
      </c>
      <c r="P354" s="83">
        <v>0</v>
      </c>
      <c r="Q354" s="104">
        <v>0</v>
      </c>
      <c r="R354" s="104">
        <v>0</v>
      </c>
    </row>
    <row r="355" spans="1:18" ht="12.75" customHeight="1">
      <c r="A355" s="84" t="s">
        <v>240</v>
      </c>
      <c r="B355" s="86">
        <v>3007</v>
      </c>
      <c r="C355" s="83">
        <v>0</v>
      </c>
      <c r="D355" s="104">
        <v>0</v>
      </c>
      <c r="E355" s="104">
        <v>0</v>
      </c>
      <c r="F355" s="104">
        <v>0</v>
      </c>
      <c r="G355" s="104">
        <v>0</v>
      </c>
      <c r="H355" s="104">
        <v>0</v>
      </c>
      <c r="I355" s="104">
        <v>0</v>
      </c>
      <c r="J355" s="104">
        <v>0</v>
      </c>
      <c r="K355" s="104">
        <v>0</v>
      </c>
      <c r="L355" s="104">
        <v>0</v>
      </c>
      <c r="M355" s="104">
        <v>0</v>
      </c>
      <c r="N355" s="104">
        <v>0</v>
      </c>
      <c r="O355" s="104">
        <v>0</v>
      </c>
      <c r="P355" s="83">
        <v>0</v>
      </c>
      <c r="Q355" s="104">
        <v>0</v>
      </c>
      <c r="R355" s="104">
        <v>0</v>
      </c>
    </row>
    <row r="356" spans="1:18" ht="10.5" customHeight="1">
      <c r="A356" s="84" t="s">
        <v>241</v>
      </c>
      <c r="B356" s="86">
        <v>3008</v>
      </c>
      <c r="C356" s="83">
        <v>0</v>
      </c>
      <c r="D356" s="104">
        <v>0</v>
      </c>
      <c r="E356" s="104">
        <v>0</v>
      </c>
      <c r="F356" s="104">
        <v>0</v>
      </c>
      <c r="G356" s="104">
        <v>0</v>
      </c>
      <c r="H356" s="104">
        <v>0</v>
      </c>
      <c r="I356" s="104">
        <v>0</v>
      </c>
      <c r="J356" s="104">
        <v>0</v>
      </c>
      <c r="K356" s="104">
        <v>0</v>
      </c>
      <c r="L356" s="104">
        <v>0</v>
      </c>
      <c r="M356" s="104">
        <v>0</v>
      </c>
      <c r="N356" s="104">
        <v>0</v>
      </c>
      <c r="O356" s="104">
        <v>0</v>
      </c>
      <c r="P356" s="83">
        <v>0</v>
      </c>
      <c r="Q356" s="104">
        <v>0</v>
      </c>
      <c r="R356" s="104">
        <v>0</v>
      </c>
    </row>
    <row r="357" spans="1:18" ht="30" customHeight="1">
      <c r="A357" s="87" t="s">
        <v>290</v>
      </c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</row>
    <row r="358" spans="1:18" ht="11.25" customHeight="1">
      <c r="A358" s="84" t="s">
        <v>291</v>
      </c>
      <c r="B358" s="85">
        <v>301</v>
      </c>
      <c r="C358" s="86">
        <v>1072</v>
      </c>
      <c r="D358" s="86">
        <v>13890218.449999999</v>
      </c>
      <c r="E358" s="86">
        <v>12632899.300000001</v>
      </c>
      <c r="F358" s="86">
        <v>13890218.449999999</v>
      </c>
      <c r="G358" s="86">
        <v>13891894.619999999</v>
      </c>
      <c r="H358" s="86">
        <v>13891894.619999999</v>
      </c>
      <c r="I358" s="86">
        <v>16870456.27</v>
      </c>
      <c r="J358" s="86">
        <v>12957.29</v>
      </c>
      <c r="K358" s="86">
        <v>11784.42</v>
      </c>
      <c r="L358" s="86">
        <v>12957.29</v>
      </c>
      <c r="M358" s="86">
        <v>12958.86</v>
      </c>
      <c r="N358" s="86">
        <v>12958.86</v>
      </c>
      <c r="O358" s="86">
        <v>15737.37</v>
      </c>
      <c r="P358" s="86">
        <v>5</v>
      </c>
      <c r="Q358" s="86">
        <v>43863.13</v>
      </c>
      <c r="R358" s="86">
        <v>8772.6299999999992</v>
      </c>
    </row>
    <row r="359" spans="1:18" ht="33.75" customHeight="1">
      <c r="A359" s="107" t="s">
        <v>292</v>
      </c>
      <c r="B359" s="85">
        <v>302</v>
      </c>
      <c r="C359" s="86">
        <v>914</v>
      </c>
      <c r="D359" s="86">
        <v>12038318.210000001</v>
      </c>
      <c r="E359" s="86">
        <v>10901858.9</v>
      </c>
      <c r="F359" s="86">
        <v>12038318.210000001</v>
      </c>
      <c r="G359" s="86">
        <v>12039994.380000001</v>
      </c>
      <c r="H359" s="86">
        <v>12039994.380000001</v>
      </c>
      <c r="I359" s="86">
        <v>14956683.4</v>
      </c>
      <c r="J359" s="86">
        <v>13171.03</v>
      </c>
      <c r="K359" s="86">
        <v>11927.64</v>
      </c>
      <c r="L359" s="86">
        <v>13171.03</v>
      </c>
      <c r="M359" s="86">
        <v>13172.86</v>
      </c>
      <c r="N359" s="86">
        <v>13172.86</v>
      </c>
      <c r="O359" s="86">
        <v>16363.99</v>
      </c>
      <c r="P359" s="86">
        <v>4</v>
      </c>
      <c r="Q359" s="86">
        <v>33019.32</v>
      </c>
      <c r="R359" s="86">
        <v>8254.83</v>
      </c>
    </row>
    <row r="360" spans="1:18" ht="33.75" customHeight="1">
      <c r="A360" s="95" t="s">
        <v>293</v>
      </c>
      <c r="B360" s="85">
        <v>303</v>
      </c>
      <c r="C360" s="86">
        <v>206</v>
      </c>
      <c r="D360" s="86">
        <v>2734895.51</v>
      </c>
      <c r="E360" s="86">
        <v>2648031.2799999998</v>
      </c>
      <c r="F360" s="86">
        <v>2734895.51</v>
      </c>
      <c r="G360" s="86">
        <v>2736571.68</v>
      </c>
      <c r="H360" s="86">
        <v>2736571.68</v>
      </c>
      <c r="I360" s="86">
        <v>2769777.91</v>
      </c>
      <c r="J360" s="86">
        <v>13276.19</v>
      </c>
      <c r="K360" s="86">
        <v>12854.52</v>
      </c>
      <c r="L360" s="86">
        <v>13276.19</v>
      </c>
      <c r="M360" s="86">
        <v>13284.33</v>
      </c>
      <c r="N360" s="86">
        <v>13284.33</v>
      </c>
      <c r="O360" s="86">
        <v>13445.52</v>
      </c>
      <c r="P360" s="86">
        <v>3</v>
      </c>
      <c r="Q360" s="86">
        <v>24336.99</v>
      </c>
      <c r="R360" s="86">
        <v>8112.33</v>
      </c>
    </row>
    <row r="361" spans="1:18" ht="22.5" customHeight="1">
      <c r="A361" s="96" t="s">
        <v>92</v>
      </c>
      <c r="B361" s="85">
        <v>304</v>
      </c>
      <c r="C361" s="86">
        <v>34</v>
      </c>
      <c r="D361" s="86">
        <v>475514.95</v>
      </c>
      <c r="E361" s="86">
        <v>405751.85</v>
      </c>
      <c r="F361" s="86">
        <v>475514.95</v>
      </c>
      <c r="G361" s="86">
        <v>475514.95</v>
      </c>
      <c r="H361" s="86">
        <v>475514.95</v>
      </c>
      <c r="I361" s="86">
        <v>657887.6</v>
      </c>
      <c r="J361" s="86">
        <v>13985.73</v>
      </c>
      <c r="K361" s="86">
        <v>11933.88</v>
      </c>
      <c r="L361" s="86">
        <v>13985.73</v>
      </c>
      <c r="M361" s="86">
        <v>13985.73</v>
      </c>
      <c r="N361" s="86">
        <v>13985.73</v>
      </c>
      <c r="O361" s="86">
        <v>19349.64</v>
      </c>
      <c r="P361" s="86">
        <v>0</v>
      </c>
      <c r="Q361" s="86">
        <v>0</v>
      </c>
      <c r="R361" s="86">
        <v>0</v>
      </c>
    </row>
    <row r="362" spans="1:18" ht="19.5" customHeight="1">
      <c r="A362" s="103" t="s">
        <v>219</v>
      </c>
      <c r="B362" s="85">
        <v>305</v>
      </c>
      <c r="C362" s="86">
        <v>8</v>
      </c>
      <c r="D362" s="86">
        <v>84123.25</v>
      </c>
      <c r="E362" s="86">
        <v>80064.259999999995</v>
      </c>
      <c r="F362" s="86">
        <v>84123.25</v>
      </c>
      <c r="G362" s="86">
        <v>84123.25</v>
      </c>
      <c r="H362" s="86">
        <v>84123.25</v>
      </c>
      <c r="I362" s="86">
        <v>84193.25</v>
      </c>
      <c r="J362" s="86">
        <v>10515.41</v>
      </c>
      <c r="K362" s="86">
        <v>10008.030000000001</v>
      </c>
      <c r="L362" s="86">
        <v>10515.41</v>
      </c>
      <c r="M362" s="86">
        <v>10515.41</v>
      </c>
      <c r="N362" s="86">
        <v>10515.41</v>
      </c>
      <c r="O362" s="86">
        <v>10524.16</v>
      </c>
      <c r="P362" s="86">
        <v>0</v>
      </c>
      <c r="Q362" s="86">
        <v>0</v>
      </c>
      <c r="R362" s="86">
        <v>0</v>
      </c>
    </row>
    <row r="363" spans="1:18" ht="33.75" customHeight="1">
      <c r="A363" s="94" t="s">
        <v>294</v>
      </c>
      <c r="B363" s="94">
        <v>3051</v>
      </c>
      <c r="C363" s="86">
        <v>0</v>
      </c>
      <c r="D363" s="86">
        <v>0</v>
      </c>
      <c r="E363" s="86">
        <v>0</v>
      </c>
      <c r="F363" s="86">
        <v>0</v>
      </c>
      <c r="G363" s="86">
        <v>0</v>
      </c>
      <c r="H363" s="86">
        <v>0</v>
      </c>
      <c r="I363" s="86">
        <v>0</v>
      </c>
      <c r="J363" s="86">
        <v>0</v>
      </c>
      <c r="K363" s="86">
        <v>0</v>
      </c>
      <c r="L363" s="86">
        <v>0</v>
      </c>
      <c r="M363" s="86">
        <v>0</v>
      </c>
      <c r="N363" s="86">
        <v>0</v>
      </c>
      <c r="O363" s="86">
        <v>0</v>
      </c>
      <c r="P363" s="86">
        <v>0</v>
      </c>
      <c r="Q363" s="86">
        <v>0</v>
      </c>
      <c r="R363" s="86">
        <v>0</v>
      </c>
    </row>
    <row r="364" spans="1:18" ht="11.25" customHeight="1">
      <c r="A364" s="108" t="s">
        <v>93</v>
      </c>
      <c r="B364" s="98">
        <v>306</v>
      </c>
      <c r="C364" s="86">
        <v>592</v>
      </c>
      <c r="D364" s="86">
        <v>8872335.4299999997</v>
      </c>
      <c r="E364" s="86">
        <v>8005198.4699999997</v>
      </c>
      <c r="F364" s="86">
        <v>8872335.4299999997</v>
      </c>
      <c r="G364" s="86">
        <v>8874011.5999999996</v>
      </c>
      <c r="H364" s="86">
        <v>8874011.5999999996</v>
      </c>
      <c r="I364" s="86">
        <v>11097899.310000001</v>
      </c>
      <c r="J364" s="86">
        <v>14987.05</v>
      </c>
      <c r="K364" s="86">
        <v>13522.29</v>
      </c>
      <c r="L364" s="86">
        <v>14987.05</v>
      </c>
      <c r="M364" s="86">
        <v>14989.88</v>
      </c>
      <c r="N364" s="86">
        <v>14989.88</v>
      </c>
      <c r="O364" s="86">
        <v>18746.45</v>
      </c>
      <c r="P364" s="86">
        <v>4</v>
      </c>
      <c r="Q364" s="86">
        <v>33019.32</v>
      </c>
      <c r="R364" s="86">
        <v>8254.83</v>
      </c>
    </row>
    <row r="365" spans="1:18" ht="19.5" customHeight="1">
      <c r="A365" s="103" t="s">
        <v>219</v>
      </c>
      <c r="B365" s="85">
        <v>307</v>
      </c>
      <c r="C365" s="86">
        <v>117</v>
      </c>
      <c r="D365" s="86">
        <v>1882594.3</v>
      </c>
      <c r="E365" s="86">
        <v>1820859.7</v>
      </c>
      <c r="F365" s="86">
        <v>1882594.3</v>
      </c>
      <c r="G365" s="86">
        <v>1884270.47</v>
      </c>
      <c r="H365" s="86">
        <v>1884270.47</v>
      </c>
      <c r="I365" s="86">
        <v>1911782.7</v>
      </c>
      <c r="J365" s="86">
        <v>16090.55</v>
      </c>
      <c r="K365" s="86">
        <v>15562.9</v>
      </c>
      <c r="L365" s="86">
        <v>16090.55</v>
      </c>
      <c r="M365" s="86">
        <v>16104.88</v>
      </c>
      <c r="N365" s="86">
        <v>16104.88</v>
      </c>
      <c r="O365" s="86">
        <v>16340.02</v>
      </c>
      <c r="P365" s="86">
        <v>3</v>
      </c>
      <c r="Q365" s="86">
        <v>24336.99</v>
      </c>
      <c r="R365" s="86">
        <v>8112.33</v>
      </c>
    </row>
    <row r="366" spans="1:18" ht="33.75" customHeight="1">
      <c r="A366" s="94" t="s">
        <v>295</v>
      </c>
      <c r="B366" s="94">
        <v>3071</v>
      </c>
      <c r="C366" s="86">
        <v>27</v>
      </c>
      <c r="D366" s="86">
        <v>671192.25</v>
      </c>
      <c r="E366" s="86">
        <v>642167.66</v>
      </c>
      <c r="F366" s="86">
        <v>671192.25</v>
      </c>
      <c r="G366" s="86">
        <v>672868.42</v>
      </c>
      <c r="H366" s="86">
        <v>672868.42</v>
      </c>
      <c r="I366" s="86">
        <v>690170.65</v>
      </c>
      <c r="J366" s="86">
        <v>24858.97</v>
      </c>
      <c r="K366" s="86">
        <v>23783.99</v>
      </c>
      <c r="L366" s="86">
        <v>24858.97</v>
      </c>
      <c r="M366" s="86">
        <v>24921.05</v>
      </c>
      <c r="N366" s="86">
        <v>24921.05</v>
      </c>
      <c r="O366" s="86">
        <v>25561.88</v>
      </c>
      <c r="P366" s="86">
        <v>0</v>
      </c>
      <c r="Q366" s="86">
        <v>0</v>
      </c>
      <c r="R366" s="86">
        <v>0</v>
      </c>
    </row>
    <row r="367" spans="1:18" ht="11.25" customHeight="1">
      <c r="A367" s="108" t="s">
        <v>94</v>
      </c>
      <c r="B367" s="98">
        <v>308</v>
      </c>
      <c r="C367" s="86">
        <v>288</v>
      </c>
      <c r="D367" s="86">
        <v>2690467.83</v>
      </c>
      <c r="E367" s="86">
        <v>2490908.58</v>
      </c>
      <c r="F367" s="86">
        <v>2690467.83</v>
      </c>
      <c r="G367" s="86">
        <v>2690467.83</v>
      </c>
      <c r="H367" s="86">
        <v>2690467.83</v>
      </c>
      <c r="I367" s="86">
        <v>3200896.49</v>
      </c>
      <c r="J367" s="86">
        <v>9341.9</v>
      </c>
      <c r="K367" s="86">
        <v>8648.99</v>
      </c>
      <c r="L367" s="86">
        <v>9341.9</v>
      </c>
      <c r="M367" s="86">
        <v>9341.9</v>
      </c>
      <c r="N367" s="86">
        <v>9341.9</v>
      </c>
      <c r="O367" s="86">
        <v>11114.22</v>
      </c>
      <c r="P367" s="86">
        <v>0</v>
      </c>
      <c r="Q367" s="86">
        <v>0</v>
      </c>
      <c r="R367" s="86">
        <v>0</v>
      </c>
    </row>
    <row r="368" spans="1:18" ht="22.5" customHeight="1">
      <c r="A368" s="103" t="s">
        <v>219</v>
      </c>
      <c r="B368" s="85">
        <v>309</v>
      </c>
      <c r="C368" s="86">
        <v>81</v>
      </c>
      <c r="D368" s="86">
        <v>768177.96</v>
      </c>
      <c r="E368" s="86">
        <v>747107.32</v>
      </c>
      <c r="F368" s="86">
        <v>768177.96</v>
      </c>
      <c r="G368" s="86">
        <v>768177.96</v>
      </c>
      <c r="H368" s="86">
        <v>768177.96</v>
      </c>
      <c r="I368" s="86">
        <v>773801.96</v>
      </c>
      <c r="J368" s="86">
        <v>9483.68</v>
      </c>
      <c r="K368" s="86">
        <v>9223.5499999999993</v>
      </c>
      <c r="L368" s="86">
        <v>9483.68</v>
      </c>
      <c r="M368" s="86">
        <v>9483.68</v>
      </c>
      <c r="N368" s="86">
        <v>9483.68</v>
      </c>
      <c r="O368" s="86">
        <v>9553.11</v>
      </c>
      <c r="P368" s="86">
        <v>0</v>
      </c>
      <c r="Q368" s="86">
        <v>0</v>
      </c>
      <c r="R368" s="86">
        <v>0</v>
      </c>
    </row>
    <row r="369" spans="1:18" ht="33.75" customHeight="1">
      <c r="A369" s="94" t="s">
        <v>296</v>
      </c>
      <c r="B369" s="94">
        <v>3091</v>
      </c>
      <c r="C369" s="86">
        <v>1</v>
      </c>
      <c r="D369" s="86">
        <v>14874.3</v>
      </c>
      <c r="E369" s="86">
        <v>14166</v>
      </c>
      <c r="F369" s="86">
        <v>14874.3</v>
      </c>
      <c r="G369" s="86">
        <v>14874.3</v>
      </c>
      <c r="H369" s="86">
        <v>14874.3</v>
      </c>
      <c r="I369" s="86">
        <v>14924.3</v>
      </c>
      <c r="J369" s="86">
        <v>14874.3</v>
      </c>
      <c r="K369" s="86">
        <v>14166</v>
      </c>
      <c r="L369" s="86">
        <v>14874.3</v>
      </c>
      <c r="M369" s="86">
        <v>14874.3</v>
      </c>
      <c r="N369" s="86">
        <v>14874.3</v>
      </c>
      <c r="O369" s="86">
        <v>14924.3</v>
      </c>
      <c r="P369" s="86">
        <v>0</v>
      </c>
      <c r="Q369" s="86">
        <v>0</v>
      </c>
      <c r="R369" s="86">
        <v>0</v>
      </c>
    </row>
    <row r="370" spans="1:18" ht="11.25" customHeight="1">
      <c r="A370" s="108" t="s">
        <v>297</v>
      </c>
      <c r="B370" s="98">
        <v>310</v>
      </c>
      <c r="C370" s="86">
        <v>0</v>
      </c>
      <c r="D370" s="86">
        <v>0</v>
      </c>
      <c r="E370" s="86">
        <v>0</v>
      </c>
      <c r="F370" s="86">
        <v>0</v>
      </c>
      <c r="G370" s="86">
        <v>0</v>
      </c>
      <c r="H370" s="86">
        <v>0</v>
      </c>
      <c r="I370" s="86">
        <v>0</v>
      </c>
      <c r="J370" s="86">
        <v>0</v>
      </c>
      <c r="K370" s="86">
        <v>0</v>
      </c>
      <c r="L370" s="86">
        <v>0</v>
      </c>
      <c r="M370" s="86">
        <v>0</v>
      </c>
      <c r="N370" s="86">
        <v>0</v>
      </c>
      <c r="O370" s="86">
        <v>0</v>
      </c>
      <c r="P370" s="86">
        <v>0</v>
      </c>
      <c r="Q370" s="86">
        <v>0</v>
      </c>
      <c r="R370" s="86">
        <v>0</v>
      </c>
    </row>
    <row r="371" spans="1:18" ht="46.5" customHeight="1">
      <c r="A371" s="84" t="s">
        <v>298</v>
      </c>
      <c r="B371" s="85">
        <v>311</v>
      </c>
      <c r="C371" s="86">
        <v>293</v>
      </c>
      <c r="D371" s="86">
        <v>4661955.57</v>
      </c>
      <c r="E371" s="86">
        <v>4023115.19</v>
      </c>
      <c r="F371" s="86">
        <v>4661955.57</v>
      </c>
      <c r="G371" s="86">
        <v>4663631.74</v>
      </c>
      <c r="H371" s="86">
        <v>4663631.74</v>
      </c>
      <c r="I371" s="86">
        <v>6449080.0999999996</v>
      </c>
      <c r="J371" s="86">
        <v>15911.11</v>
      </c>
      <c r="K371" s="86">
        <v>13730.77</v>
      </c>
      <c r="L371" s="86">
        <v>15911.11</v>
      </c>
      <c r="M371" s="86">
        <v>15916.83</v>
      </c>
      <c r="N371" s="86">
        <v>15916.83</v>
      </c>
      <c r="O371" s="86">
        <v>22010.51</v>
      </c>
      <c r="P371" s="86">
        <v>0</v>
      </c>
      <c r="Q371" s="86">
        <v>0</v>
      </c>
      <c r="R371" s="86">
        <v>0</v>
      </c>
    </row>
    <row r="372" spans="1:18" ht="11.25" customHeight="1">
      <c r="A372" s="84" t="s">
        <v>299</v>
      </c>
      <c r="B372" s="85">
        <v>312</v>
      </c>
      <c r="C372" s="86">
        <v>158</v>
      </c>
      <c r="D372" s="86">
        <v>1851900.24</v>
      </c>
      <c r="E372" s="86">
        <v>1731040.4</v>
      </c>
      <c r="F372" s="86">
        <v>1851900.24</v>
      </c>
      <c r="G372" s="86">
        <v>1851900.24</v>
      </c>
      <c r="H372" s="86">
        <v>1851900.24</v>
      </c>
      <c r="I372" s="86">
        <v>1913772.87</v>
      </c>
      <c r="J372" s="86">
        <v>11720.89</v>
      </c>
      <c r="K372" s="86">
        <v>10955.95</v>
      </c>
      <c r="L372" s="86">
        <v>11720.89</v>
      </c>
      <c r="M372" s="86">
        <v>11720.89</v>
      </c>
      <c r="N372" s="86">
        <v>11720.89</v>
      </c>
      <c r="O372" s="86">
        <v>12112.49</v>
      </c>
      <c r="P372" s="86">
        <v>1</v>
      </c>
      <c r="Q372" s="86">
        <v>10843.81</v>
      </c>
      <c r="R372" s="86">
        <v>10843.81</v>
      </c>
    </row>
    <row r="373" spans="1:18" ht="22.5" customHeight="1">
      <c r="A373" s="84" t="s">
        <v>158</v>
      </c>
      <c r="B373" s="85">
        <v>313</v>
      </c>
      <c r="C373" s="86">
        <v>144</v>
      </c>
      <c r="D373" s="86">
        <v>1737116.89</v>
      </c>
      <c r="E373" s="86">
        <v>1621380.01</v>
      </c>
      <c r="F373" s="86">
        <v>1737116.89</v>
      </c>
      <c r="G373" s="86">
        <v>1737116.89</v>
      </c>
      <c r="H373" s="86">
        <v>1737116.89</v>
      </c>
      <c r="I373" s="86">
        <v>1796641.65</v>
      </c>
      <c r="J373" s="86">
        <v>12063.31</v>
      </c>
      <c r="K373" s="86">
        <v>11259.58</v>
      </c>
      <c r="L373" s="86">
        <v>12063.31</v>
      </c>
      <c r="M373" s="86">
        <v>12063.31</v>
      </c>
      <c r="N373" s="86">
        <v>12063.31</v>
      </c>
      <c r="O373" s="86">
        <v>12476.68</v>
      </c>
      <c r="P373" s="86">
        <v>1</v>
      </c>
      <c r="Q373" s="86">
        <v>10843.81</v>
      </c>
      <c r="R373" s="86">
        <v>10843.81</v>
      </c>
    </row>
    <row r="374" spans="1:18" ht="11.25" customHeight="1">
      <c r="A374" s="84" t="s">
        <v>159</v>
      </c>
      <c r="B374" s="85">
        <v>314</v>
      </c>
      <c r="C374" s="86">
        <v>14</v>
      </c>
      <c r="D374" s="86">
        <v>114783.35</v>
      </c>
      <c r="E374" s="86">
        <v>109660.39</v>
      </c>
      <c r="F374" s="86">
        <v>114783.35</v>
      </c>
      <c r="G374" s="86">
        <v>114783.35</v>
      </c>
      <c r="H374" s="86">
        <v>114783.35</v>
      </c>
      <c r="I374" s="86">
        <v>117131.22</v>
      </c>
      <c r="J374" s="86">
        <v>8198.81</v>
      </c>
      <c r="K374" s="86">
        <v>7832.88</v>
      </c>
      <c r="L374" s="86">
        <v>8198.81</v>
      </c>
      <c r="M374" s="86">
        <v>8198.81</v>
      </c>
      <c r="N374" s="86">
        <v>8198.81</v>
      </c>
      <c r="O374" s="86">
        <v>8366.52</v>
      </c>
      <c r="P374" s="86">
        <v>0</v>
      </c>
      <c r="Q374" s="86">
        <v>0</v>
      </c>
      <c r="R374" s="86">
        <v>0</v>
      </c>
    </row>
    <row r="375" spans="1:18" ht="11.25" customHeight="1">
      <c r="A375" s="84" t="s">
        <v>202</v>
      </c>
      <c r="B375" s="85">
        <v>315</v>
      </c>
      <c r="C375" s="86">
        <v>0</v>
      </c>
      <c r="D375" s="86">
        <v>0</v>
      </c>
      <c r="E375" s="86">
        <v>0</v>
      </c>
      <c r="F375" s="86">
        <v>0</v>
      </c>
      <c r="G375" s="86">
        <v>0</v>
      </c>
      <c r="H375" s="86">
        <v>0</v>
      </c>
      <c r="I375" s="86">
        <v>0</v>
      </c>
      <c r="J375" s="86">
        <v>0</v>
      </c>
      <c r="K375" s="86">
        <v>0</v>
      </c>
      <c r="L375" s="86">
        <v>0</v>
      </c>
      <c r="M375" s="86">
        <v>0</v>
      </c>
      <c r="N375" s="86">
        <v>0</v>
      </c>
      <c r="O375" s="86">
        <v>0</v>
      </c>
      <c r="P375" s="86">
        <v>0</v>
      </c>
      <c r="Q375" s="86">
        <v>0</v>
      </c>
      <c r="R375" s="86">
        <v>0</v>
      </c>
    </row>
    <row r="376" spans="1:18" ht="21" customHeight="1">
      <c r="A376" s="84" t="s">
        <v>300</v>
      </c>
      <c r="B376" s="85">
        <v>316</v>
      </c>
      <c r="C376" s="86">
        <v>25</v>
      </c>
      <c r="D376" s="86">
        <v>112398.76</v>
      </c>
      <c r="E376" s="86">
        <v>108494.94</v>
      </c>
      <c r="F376" s="86">
        <v>112398.76</v>
      </c>
      <c r="G376" s="86">
        <v>112398.76</v>
      </c>
      <c r="H376" s="86">
        <v>112398.76</v>
      </c>
      <c r="I376" s="86">
        <v>114024.76</v>
      </c>
      <c r="J376" s="86">
        <v>4495.95</v>
      </c>
      <c r="K376" s="86">
        <v>4339.8</v>
      </c>
      <c r="L376" s="86">
        <v>4495.95</v>
      </c>
      <c r="M376" s="86">
        <v>4495.95</v>
      </c>
      <c r="N376" s="86">
        <v>4495.95</v>
      </c>
      <c r="O376" s="86">
        <v>4560.99</v>
      </c>
      <c r="P376" s="86">
        <v>0</v>
      </c>
      <c r="Q376" s="86">
        <v>0</v>
      </c>
      <c r="R376" s="86">
        <v>0</v>
      </c>
    </row>
    <row r="377" spans="1:18" ht="45" customHeight="1">
      <c r="A377" s="84" t="s">
        <v>301</v>
      </c>
      <c r="B377" s="85">
        <v>317</v>
      </c>
      <c r="C377" s="86">
        <v>683</v>
      </c>
      <c r="D377" s="86">
        <v>8533694.2100000009</v>
      </c>
      <c r="E377" s="86">
        <v>7862979.7800000003</v>
      </c>
      <c r="F377" s="86">
        <v>8536289.2100000009</v>
      </c>
      <c r="G377" s="86">
        <v>8537965.3800000008</v>
      </c>
      <c r="H377" s="86">
        <v>8537965.3800000008</v>
      </c>
      <c r="I377" s="86">
        <v>9993645.5399999991</v>
      </c>
      <c r="J377" s="86">
        <v>12494.43</v>
      </c>
      <c r="K377" s="86">
        <v>11512.42</v>
      </c>
      <c r="L377" s="86">
        <v>12498.23</v>
      </c>
      <c r="M377" s="86">
        <v>12500.68</v>
      </c>
      <c r="N377" s="86">
        <v>12500.68</v>
      </c>
      <c r="O377" s="86">
        <v>14631.98</v>
      </c>
      <c r="P377" s="86">
        <v>9</v>
      </c>
      <c r="Q377" s="86">
        <v>107771.67</v>
      </c>
      <c r="R377" s="86">
        <v>11974.63</v>
      </c>
    </row>
    <row r="378" spans="1:18" ht="16.5" customHeight="1">
      <c r="A378" s="87" t="s">
        <v>302</v>
      </c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</row>
    <row r="379" spans="1:18" ht="33.75" customHeight="1">
      <c r="A379" s="84" t="s">
        <v>303</v>
      </c>
      <c r="B379" s="85">
        <v>318</v>
      </c>
      <c r="C379" s="86">
        <v>12229</v>
      </c>
      <c r="D379" s="86">
        <v>60243360.810000002</v>
      </c>
      <c r="E379" s="86">
        <v>51405291.840000004</v>
      </c>
      <c r="F379" s="86">
        <v>62505136.439999998</v>
      </c>
      <c r="G379" s="86">
        <v>62660442.68</v>
      </c>
      <c r="H379" s="86">
        <v>62674405.560000002</v>
      </c>
      <c r="I379" s="86">
        <v>69293317.939999998</v>
      </c>
      <c r="J379" s="86">
        <v>4926.2700000000004</v>
      </c>
      <c r="K379" s="86">
        <v>4203.5600000000004</v>
      </c>
      <c r="L379" s="86">
        <v>5111.22</v>
      </c>
      <c r="M379" s="86">
        <v>5123.92</v>
      </c>
      <c r="N379" s="86">
        <v>5125.0600000000004</v>
      </c>
      <c r="O379" s="86">
        <v>5666.31</v>
      </c>
      <c r="P379" s="86">
        <v>149</v>
      </c>
      <c r="Q379" s="86">
        <v>676104.75</v>
      </c>
      <c r="R379" s="86">
        <v>4537.62</v>
      </c>
    </row>
    <row r="380" spans="1:18" ht="22.5" customHeight="1">
      <c r="A380" s="102" t="s">
        <v>304</v>
      </c>
      <c r="B380" s="85">
        <v>319</v>
      </c>
      <c r="C380" s="86">
        <v>939</v>
      </c>
      <c r="D380" s="86">
        <v>12408428.859999999</v>
      </c>
      <c r="E380" s="86">
        <v>11253612.390000001</v>
      </c>
      <c r="F380" s="86">
        <v>12414076.5</v>
      </c>
      <c r="G380" s="86">
        <v>12416076.5</v>
      </c>
      <c r="H380" s="86">
        <v>12416076.5</v>
      </c>
      <c r="I380" s="86">
        <v>15160856.16</v>
      </c>
      <c r="J380" s="86">
        <v>13214.51</v>
      </c>
      <c r="K380" s="86">
        <v>11984.68</v>
      </c>
      <c r="L380" s="86">
        <v>13220.53</v>
      </c>
      <c r="M380" s="86">
        <v>13222.66</v>
      </c>
      <c r="N380" s="86">
        <v>13222.66</v>
      </c>
      <c r="O380" s="86">
        <v>16145.75</v>
      </c>
      <c r="P380" s="86">
        <v>4</v>
      </c>
      <c r="Q380" s="86">
        <v>33019.32</v>
      </c>
      <c r="R380" s="86">
        <v>8254.83</v>
      </c>
    </row>
    <row r="381" spans="1:18" ht="11.25" customHeight="1">
      <c r="A381" s="103" t="s">
        <v>305</v>
      </c>
      <c r="B381" s="85">
        <v>320</v>
      </c>
      <c r="C381" s="86">
        <v>884</v>
      </c>
      <c r="D381" s="86">
        <v>3577534.62</v>
      </c>
      <c r="E381" s="86">
        <v>2999772.39</v>
      </c>
      <c r="F381" s="86">
        <v>3756779.17</v>
      </c>
      <c r="G381" s="86">
        <v>3769085</v>
      </c>
      <c r="H381" s="86">
        <v>3769085</v>
      </c>
      <c r="I381" s="86">
        <v>4143705.15</v>
      </c>
      <c r="J381" s="86">
        <v>4046.98</v>
      </c>
      <c r="K381" s="86">
        <v>3393.41</v>
      </c>
      <c r="L381" s="86">
        <v>4249.75</v>
      </c>
      <c r="M381" s="86">
        <v>4263.67</v>
      </c>
      <c r="N381" s="86">
        <v>4263.67</v>
      </c>
      <c r="O381" s="86">
        <v>4687.45</v>
      </c>
      <c r="P381" s="86">
        <v>5</v>
      </c>
      <c r="Q381" s="86">
        <v>34214.46</v>
      </c>
      <c r="R381" s="86">
        <v>6842.89</v>
      </c>
    </row>
    <row r="382" spans="1:18" ht="11.25" customHeight="1">
      <c r="A382" s="103" t="s">
        <v>306</v>
      </c>
      <c r="B382" s="85">
        <v>321</v>
      </c>
      <c r="C382" s="86">
        <v>357</v>
      </c>
      <c r="D382" s="86">
        <v>1615925.51</v>
      </c>
      <c r="E382" s="86">
        <v>1388464.39</v>
      </c>
      <c r="F382" s="86">
        <v>1661652.87</v>
      </c>
      <c r="G382" s="86">
        <v>1666957.97</v>
      </c>
      <c r="H382" s="86">
        <v>1674197.35</v>
      </c>
      <c r="I382" s="86">
        <v>1812795.51</v>
      </c>
      <c r="J382" s="86">
        <v>4526.3999999999996</v>
      </c>
      <c r="K382" s="86">
        <v>3889.26</v>
      </c>
      <c r="L382" s="86">
        <v>4654.49</v>
      </c>
      <c r="M382" s="86">
        <v>4669.3500000000004</v>
      </c>
      <c r="N382" s="86">
        <v>4689.63</v>
      </c>
      <c r="O382" s="86">
        <v>5077.8599999999997</v>
      </c>
      <c r="P382" s="86">
        <v>5</v>
      </c>
      <c r="Q382" s="86">
        <v>28172.18</v>
      </c>
      <c r="R382" s="86">
        <v>5634.44</v>
      </c>
    </row>
    <row r="383" spans="1:18" ht="11.25" customHeight="1">
      <c r="A383" s="103" t="s">
        <v>307</v>
      </c>
      <c r="B383" s="85">
        <v>322</v>
      </c>
      <c r="C383" s="86">
        <v>10049</v>
      </c>
      <c r="D383" s="86">
        <v>42641471.82</v>
      </c>
      <c r="E383" s="86">
        <v>35763442.670000002</v>
      </c>
      <c r="F383" s="86">
        <v>44672627.899999999</v>
      </c>
      <c r="G383" s="86">
        <v>44808323.210000001</v>
      </c>
      <c r="H383" s="86">
        <v>44815046.710000001</v>
      </c>
      <c r="I383" s="86">
        <v>48175961.119999997</v>
      </c>
      <c r="J383" s="86">
        <v>4243.3500000000004</v>
      </c>
      <c r="K383" s="86">
        <v>3558.91</v>
      </c>
      <c r="L383" s="86">
        <v>4445.4799999999996</v>
      </c>
      <c r="M383" s="86">
        <v>4458.9799999999996</v>
      </c>
      <c r="N383" s="86">
        <v>4459.6499999999996</v>
      </c>
      <c r="O383" s="86">
        <v>4794.1000000000004</v>
      </c>
      <c r="P383" s="86">
        <v>135</v>
      </c>
      <c r="Q383" s="86">
        <v>580698.79</v>
      </c>
      <c r="R383" s="86">
        <v>4301.47</v>
      </c>
    </row>
    <row r="384" spans="1:18" ht="11.25" customHeight="1">
      <c r="A384" s="103" t="s">
        <v>206</v>
      </c>
      <c r="B384" s="85">
        <v>323</v>
      </c>
      <c r="C384" s="86">
        <v>0</v>
      </c>
      <c r="D384" s="86">
        <v>0</v>
      </c>
      <c r="E384" s="86">
        <v>0</v>
      </c>
      <c r="F384" s="86">
        <v>0</v>
      </c>
      <c r="G384" s="86">
        <v>0</v>
      </c>
      <c r="H384" s="86">
        <v>0</v>
      </c>
      <c r="I384" s="86">
        <v>0</v>
      </c>
      <c r="J384" s="86">
        <v>0</v>
      </c>
      <c r="K384" s="86">
        <v>0</v>
      </c>
      <c r="L384" s="86">
        <v>0</v>
      </c>
      <c r="M384" s="86">
        <v>0</v>
      </c>
      <c r="N384" s="86">
        <v>0</v>
      </c>
      <c r="O384" s="86">
        <v>0</v>
      </c>
      <c r="P384" s="86">
        <v>0</v>
      </c>
      <c r="Q384" s="86">
        <v>0</v>
      </c>
      <c r="R384" s="86">
        <v>0</v>
      </c>
    </row>
    <row r="385" spans="1:18" ht="11.25" customHeight="1">
      <c r="A385" s="103" t="s">
        <v>308</v>
      </c>
      <c r="B385" s="85">
        <v>324</v>
      </c>
      <c r="C385" s="86">
        <v>0</v>
      </c>
      <c r="D385" s="86">
        <v>0</v>
      </c>
      <c r="E385" s="86">
        <v>0</v>
      </c>
      <c r="F385" s="86">
        <v>0</v>
      </c>
      <c r="G385" s="86">
        <v>0</v>
      </c>
      <c r="H385" s="86">
        <v>0</v>
      </c>
      <c r="I385" s="86">
        <v>0</v>
      </c>
      <c r="J385" s="86">
        <v>0</v>
      </c>
      <c r="K385" s="86">
        <v>0</v>
      </c>
      <c r="L385" s="86">
        <v>0</v>
      </c>
      <c r="M385" s="86">
        <v>0</v>
      </c>
      <c r="N385" s="86">
        <v>0</v>
      </c>
      <c r="O385" s="86">
        <v>0</v>
      </c>
      <c r="P385" s="86">
        <v>0</v>
      </c>
      <c r="Q385" s="86">
        <v>0</v>
      </c>
      <c r="R385" s="86">
        <v>0</v>
      </c>
    </row>
    <row r="386" spans="1:18" ht="33.75" customHeight="1">
      <c r="A386" s="84" t="s">
        <v>309</v>
      </c>
      <c r="B386" s="85">
        <v>325</v>
      </c>
      <c r="C386" s="86">
        <v>10514</v>
      </c>
      <c r="D386" s="86">
        <v>45361593.939999998</v>
      </c>
      <c r="E386" s="86">
        <v>38140853.25</v>
      </c>
      <c r="F386" s="86">
        <v>47207434.789999999</v>
      </c>
      <c r="G386" s="86">
        <v>47276685.380000003</v>
      </c>
      <c r="H386" s="86">
        <v>47283924.759999998</v>
      </c>
      <c r="I386" s="86">
        <v>50694486.939999998</v>
      </c>
      <c r="J386" s="86">
        <v>4314.3999999999996</v>
      </c>
      <c r="K386" s="86">
        <v>3627.63</v>
      </c>
      <c r="L386" s="86">
        <v>4489.96</v>
      </c>
      <c r="M386" s="86">
        <v>4496.55</v>
      </c>
      <c r="N386" s="86">
        <v>4497.2299999999996</v>
      </c>
      <c r="O386" s="86">
        <v>4821.62</v>
      </c>
      <c r="P386" s="86">
        <v>135</v>
      </c>
      <c r="Q386" s="86">
        <v>604741.1</v>
      </c>
      <c r="R386" s="86">
        <v>4479.5600000000004</v>
      </c>
    </row>
    <row r="387" spans="1:18" ht="22.5" customHeight="1">
      <c r="A387" s="102" t="s">
        <v>304</v>
      </c>
      <c r="B387" s="85">
        <v>326</v>
      </c>
      <c r="C387" s="86">
        <v>36</v>
      </c>
      <c r="D387" s="86">
        <v>415481.9</v>
      </c>
      <c r="E387" s="86">
        <v>375879.46</v>
      </c>
      <c r="F387" s="86">
        <v>415481.9</v>
      </c>
      <c r="G387" s="86">
        <v>415481.9</v>
      </c>
      <c r="H387" s="86">
        <v>415481.9</v>
      </c>
      <c r="I387" s="86">
        <v>421444.9</v>
      </c>
      <c r="J387" s="86">
        <v>11541.16</v>
      </c>
      <c r="K387" s="86">
        <v>10441.1</v>
      </c>
      <c r="L387" s="86">
        <v>11541.16</v>
      </c>
      <c r="M387" s="86">
        <v>11541.16</v>
      </c>
      <c r="N387" s="86">
        <v>11541.16</v>
      </c>
      <c r="O387" s="86">
        <v>11706.8</v>
      </c>
      <c r="P387" s="86">
        <v>0</v>
      </c>
      <c r="Q387" s="86">
        <v>0</v>
      </c>
      <c r="R387" s="86">
        <v>0</v>
      </c>
    </row>
    <row r="388" spans="1:18" ht="11.25" customHeight="1">
      <c r="A388" s="103" t="s">
        <v>305</v>
      </c>
      <c r="B388" s="85">
        <v>327</v>
      </c>
      <c r="C388" s="86">
        <v>837</v>
      </c>
      <c r="D388" s="86">
        <v>3336241.41</v>
      </c>
      <c r="E388" s="86">
        <v>2807321.87</v>
      </c>
      <c r="F388" s="86">
        <v>3502804.29</v>
      </c>
      <c r="G388" s="86">
        <v>3512429.98</v>
      </c>
      <c r="H388" s="86">
        <v>3512429.98</v>
      </c>
      <c r="I388" s="86">
        <v>3720025.36</v>
      </c>
      <c r="J388" s="86">
        <v>3985.95</v>
      </c>
      <c r="K388" s="86">
        <v>3354.03</v>
      </c>
      <c r="L388" s="86">
        <v>4184.95</v>
      </c>
      <c r="M388" s="86">
        <v>4196.45</v>
      </c>
      <c r="N388" s="86">
        <v>4196.45</v>
      </c>
      <c r="O388" s="86">
        <v>4444.47</v>
      </c>
      <c r="P388" s="86">
        <v>2</v>
      </c>
      <c r="Q388" s="86">
        <v>22422.78</v>
      </c>
      <c r="R388" s="86">
        <v>11211.39</v>
      </c>
    </row>
    <row r="389" spans="1:18" ht="11.25" customHeight="1">
      <c r="A389" s="103" t="s">
        <v>306</v>
      </c>
      <c r="B389" s="85">
        <v>328</v>
      </c>
      <c r="C389" s="86">
        <v>328</v>
      </c>
      <c r="D389" s="86">
        <v>1483177.64</v>
      </c>
      <c r="E389" s="86">
        <v>1274769.48</v>
      </c>
      <c r="F389" s="86">
        <v>1523217.38</v>
      </c>
      <c r="G389" s="86">
        <v>1524784.03</v>
      </c>
      <c r="H389" s="86">
        <v>1532023.41</v>
      </c>
      <c r="I389" s="86">
        <v>1624596.53</v>
      </c>
      <c r="J389" s="86">
        <v>4521.88</v>
      </c>
      <c r="K389" s="86">
        <v>3886.49</v>
      </c>
      <c r="L389" s="86">
        <v>4643.96</v>
      </c>
      <c r="M389" s="86">
        <v>4648.7299999999996</v>
      </c>
      <c r="N389" s="86">
        <v>4670.8</v>
      </c>
      <c r="O389" s="86">
        <v>4953.04</v>
      </c>
      <c r="P389" s="86">
        <v>5</v>
      </c>
      <c r="Q389" s="86">
        <v>28172.18</v>
      </c>
      <c r="R389" s="86">
        <v>5634.44</v>
      </c>
    </row>
    <row r="390" spans="1:18" ht="11.25" customHeight="1">
      <c r="A390" s="103" t="s">
        <v>307</v>
      </c>
      <c r="B390" s="85">
        <v>329</v>
      </c>
      <c r="C390" s="86">
        <v>9313</v>
      </c>
      <c r="D390" s="86">
        <v>40126692.990000002</v>
      </c>
      <c r="E390" s="86">
        <v>33682882.439999998</v>
      </c>
      <c r="F390" s="86">
        <v>41765931.219999999</v>
      </c>
      <c r="G390" s="86">
        <v>41823989.469999999</v>
      </c>
      <c r="H390" s="86">
        <v>41823989.469999999</v>
      </c>
      <c r="I390" s="86">
        <v>44928420.149999999</v>
      </c>
      <c r="J390" s="86">
        <v>4308.68</v>
      </c>
      <c r="K390" s="86">
        <v>3616.76</v>
      </c>
      <c r="L390" s="86">
        <v>4484.6899999999996</v>
      </c>
      <c r="M390" s="86">
        <v>4490.93</v>
      </c>
      <c r="N390" s="86">
        <v>4490.93</v>
      </c>
      <c r="O390" s="86">
        <v>4824.2700000000004</v>
      </c>
      <c r="P390" s="86">
        <v>128</v>
      </c>
      <c r="Q390" s="86">
        <v>554146.14</v>
      </c>
      <c r="R390" s="86">
        <v>4329.2700000000004</v>
      </c>
    </row>
    <row r="391" spans="1:18" ht="11.25" customHeight="1">
      <c r="A391" s="103" t="s">
        <v>310</v>
      </c>
      <c r="B391" s="85">
        <v>330</v>
      </c>
      <c r="C391" s="86">
        <v>0</v>
      </c>
      <c r="D391" s="86">
        <v>0</v>
      </c>
      <c r="E391" s="86">
        <v>0</v>
      </c>
      <c r="F391" s="86">
        <v>0</v>
      </c>
      <c r="G391" s="86">
        <v>0</v>
      </c>
      <c r="H391" s="86">
        <v>0</v>
      </c>
      <c r="I391" s="86">
        <v>0</v>
      </c>
      <c r="J391" s="86">
        <v>0</v>
      </c>
      <c r="K391" s="86">
        <v>0</v>
      </c>
      <c r="L391" s="86">
        <v>0</v>
      </c>
      <c r="M391" s="86">
        <v>0</v>
      </c>
      <c r="N391" s="86">
        <v>0</v>
      </c>
      <c r="O391" s="86">
        <v>0</v>
      </c>
      <c r="P391" s="86">
        <v>0</v>
      </c>
      <c r="Q391" s="86">
        <v>0</v>
      </c>
      <c r="R391" s="86">
        <v>0</v>
      </c>
    </row>
    <row r="392" spans="1:18" ht="22.5" customHeight="1">
      <c r="A392" s="95" t="s">
        <v>311</v>
      </c>
      <c r="B392" s="85">
        <v>331</v>
      </c>
      <c r="C392" s="86">
        <v>12</v>
      </c>
      <c r="D392" s="86">
        <v>47438.7</v>
      </c>
      <c r="E392" s="86">
        <v>46131.59</v>
      </c>
      <c r="F392" s="86">
        <v>56071.13</v>
      </c>
      <c r="G392" s="86">
        <v>56071.13</v>
      </c>
      <c r="H392" s="86">
        <v>56071.13</v>
      </c>
      <c r="I392" s="86">
        <v>60534.13</v>
      </c>
      <c r="J392" s="86">
        <v>3953.22</v>
      </c>
      <c r="K392" s="86">
        <v>3844.3</v>
      </c>
      <c r="L392" s="86">
        <v>4672.59</v>
      </c>
      <c r="M392" s="86">
        <v>4672.59</v>
      </c>
      <c r="N392" s="86">
        <v>4672.59</v>
      </c>
      <c r="O392" s="86">
        <v>5044.51</v>
      </c>
      <c r="P392" s="86">
        <v>2</v>
      </c>
      <c r="Q392" s="86">
        <v>22965.55</v>
      </c>
      <c r="R392" s="86">
        <v>11482.78</v>
      </c>
    </row>
    <row r="393" spans="1:18" ht="11.25" customHeight="1">
      <c r="A393" s="95" t="s">
        <v>74</v>
      </c>
      <c r="B393" s="85">
        <v>332</v>
      </c>
      <c r="C393" s="86">
        <v>286</v>
      </c>
      <c r="D393" s="86">
        <v>1016873.58</v>
      </c>
      <c r="E393" s="86">
        <v>984354.09</v>
      </c>
      <c r="F393" s="86">
        <v>1121482.53</v>
      </c>
      <c r="G393" s="86">
        <v>1128531.3700000001</v>
      </c>
      <c r="H393" s="86">
        <v>1128531.3700000001</v>
      </c>
      <c r="I393" s="86">
        <v>1214684.7</v>
      </c>
      <c r="J393" s="86">
        <v>3555.5</v>
      </c>
      <c r="K393" s="86">
        <v>3441.8</v>
      </c>
      <c r="L393" s="86">
        <v>3921.27</v>
      </c>
      <c r="M393" s="86">
        <v>3945.91</v>
      </c>
      <c r="N393" s="86">
        <v>3945.91</v>
      </c>
      <c r="O393" s="86">
        <v>4247.1499999999996</v>
      </c>
      <c r="P393" s="86">
        <v>16</v>
      </c>
      <c r="Q393" s="86">
        <v>70214.11</v>
      </c>
      <c r="R393" s="86">
        <v>4388.38</v>
      </c>
    </row>
    <row r="394" spans="1:18" ht="33.75" customHeight="1">
      <c r="A394" s="84" t="s">
        <v>312</v>
      </c>
      <c r="B394" s="85">
        <v>333</v>
      </c>
      <c r="C394" s="86">
        <v>1314</v>
      </c>
      <c r="D394" s="86">
        <v>12588616.42</v>
      </c>
      <c r="E394" s="86">
        <v>11211330.24</v>
      </c>
      <c r="F394" s="86">
        <v>12900449.98</v>
      </c>
      <c r="G394" s="86">
        <v>12986505.630000001</v>
      </c>
      <c r="H394" s="86">
        <v>12986505.630000001</v>
      </c>
      <c r="I394" s="86">
        <v>16082410.99</v>
      </c>
      <c r="J394" s="86">
        <v>9580.3799999999992</v>
      </c>
      <c r="K394" s="86">
        <v>8532.2099999999991</v>
      </c>
      <c r="L394" s="86">
        <v>9817.69</v>
      </c>
      <c r="M394" s="86">
        <v>9883.19</v>
      </c>
      <c r="N394" s="86">
        <v>9883.19</v>
      </c>
      <c r="O394" s="86">
        <v>12239.28</v>
      </c>
      <c r="P394" s="86">
        <v>13</v>
      </c>
      <c r="Q394" s="86">
        <v>67668.33</v>
      </c>
      <c r="R394" s="86">
        <v>5205.26</v>
      </c>
    </row>
    <row r="395" spans="1:18" ht="22.5" customHeight="1">
      <c r="A395" s="102" t="s">
        <v>304</v>
      </c>
      <c r="B395" s="85">
        <v>334</v>
      </c>
      <c r="C395" s="86">
        <v>899</v>
      </c>
      <c r="D395" s="86">
        <v>11456531.779999999</v>
      </c>
      <c r="E395" s="86">
        <v>10352938.380000001</v>
      </c>
      <c r="F395" s="86">
        <v>11468343.119999999</v>
      </c>
      <c r="G395" s="86">
        <v>11470019.289999999</v>
      </c>
      <c r="H395" s="86">
        <v>11470019.289999999</v>
      </c>
      <c r="I395" s="86">
        <v>14381690.83</v>
      </c>
      <c r="J395" s="86">
        <v>12743.64</v>
      </c>
      <c r="K395" s="86">
        <v>11516.06</v>
      </c>
      <c r="L395" s="86">
        <v>12756.78</v>
      </c>
      <c r="M395" s="86">
        <v>12758.64</v>
      </c>
      <c r="N395" s="86">
        <v>12758.64</v>
      </c>
      <c r="O395" s="86">
        <v>15997.43</v>
      </c>
      <c r="P395" s="86">
        <v>6</v>
      </c>
      <c r="Q395" s="86">
        <v>38937.32</v>
      </c>
      <c r="R395" s="86">
        <v>6489.55</v>
      </c>
    </row>
    <row r="396" spans="1:18" ht="11.25" customHeight="1">
      <c r="A396" s="103" t="s">
        <v>305</v>
      </c>
      <c r="B396" s="85">
        <v>335</v>
      </c>
      <c r="C396" s="86">
        <v>25</v>
      </c>
      <c r="D396" s="86">
        <v>79473.38</v>
      </c>
      <c r="E396" s="86">
        <v>63102.13</v>
      </c>
      <c r="F396" s="86">
        <v>91409.24</v>
      </c>
      <c r="G396" s="86">
        <v>93889.38</v>
      </c>
      <c r="H396" s="86">
        <v>93889.38</v>
      </c>
      <c r="I396" s="86">
        <v>103598.83</v>
      </c>
      <c r="J396" s="86">
        <v>3178.94</v>
      </c>
      <c r="K396" s="86">
        <v>2524.09</v>
      </c>
      <c r="L396" s="86">
        <v>3656.37</v>
      </c>
      <c r="M396" s="86">
        <v>3755.58</v>
      </c>
      <c r="N396" s="86">
        <v>3755.58</v>
      </c>
      <c r="O396" s="86">
        <v>4143.95</v>
      </c>
      <c r="P396" s="86">
        <v>2</v>
      </c>
      <c r="Q396" s="86">
        <v>8823.68</v>
      </c>
      <c r="R396" s="86">
        <v>4411.84</v>
      </c>
    </row>
    <row r="397" spans="1:18" ht="11.25" customHeight="1">
      <c r="A397" s="103" t="s">
        <v>306</v>
      </c>
      <c r="B397" s="85">
        <v>336</v>
      </c>
      <c r="C397" s="86">
        <v>16</v>
      </c>
      <c r="D397" s="86">
        <v>40723.39</v>
      </c>
      <c r="E397" s="86">
        <v>29038.9</v>
      </c>
      <c r="F397" s="86">
        <v>45983.45</v>
      </c>
      <c r="G397" s="86">
        <v>50245.73</v>
      </c>
      <c r="H397" s="86">
        <v>50245.73</v>
      </c>
      <c r="I397" s="86">
        <v>57642.73</v>
      </c>
      <c r="J397" s="86">
        <v>2545.21</v>
      </c>
      <c r="K397" s="86">
        <v>1814.93</v>
      </c>
      <c r="L397" s="86">
        <v>2873.97</v>
      </c>
      <c r="M397" s="86">
        <v>3140.36</v>
      </c>
      <c r="N397" s="86">
        <v>3140.36</v>
      </c>
      <c r="O397" s="86">
        <v>3602.67</v>
      </c>
      <c r="P397" s="86">
        <v>0</v>
      </c>
      <c r="Q397" s="86">
        <v>0</v>
      </c>
      <c r="R397" s="86">
        <v>0</v>
      </c>
    </row>
    <row r="398" spans="1:18" ht="11.25" customHeight="1">
      <c r="A398" s="103" t="s">
        <v>307</v>
      </c>
      <c r="B398" s="85">
        <v>337</v>
      </c>
      <c r="C398" s="86">
        <v>374</v>
      </c>
      <c r="D398" s="86">
        <v>1011887.87</v>
      </c>
      <c r="E398" s="86">
        <v>766250.83</v>
      </c>
      <c r="F398" s="86">
        <v>1294714.17</v>
      </c>
      <c r="G398" s="86">
        <v>1372351.23</v>
      </c>
      <c r="H398" s="86">
        <v>1372351.23</v>
      </c>
      <c r="I398" s="86">
        <v>1539478.6</v>
      </c>
      <c r="J398" s="86">
        <v>2705.58</v>
      </c>
      <c r="K398" s="86">
        <v>2048.8000000000002</v>
      </c>
      <c r="L398" s="86">
        <v>3461.8</v>
      </c>
      <c r="M398" s="86">
        <v>3669.39</v>
      </c>
      <c r="N398" s="86">
        <v>3669.39</v>
      </c>
      <c r="O398" s="86">
        <v>4116.25</v>
      </c>
      <c r="P398" s="86">
        <v>5</v>
      </c>
      <c r="Q398" s="86">
        <v>19907.330000000002</v>
      </c>
      <c r="R398" s="86">
        <v>3981.47</v>
      </c>
    </row>
    <row r="399" spans="1:18" ht="11.25" customHeight="1">
      <c r="A399" s="103" t="s">
        <v>206</v>
      </c>
      <c r="B399" s="85">
        <v>338</v>
      </c>
      <c r="C399" s="86">
        <v>0</v>
      </c>
      <c r="D399" s="86">
        <v>0</v>
      </c>
      <c r="E399" s="86">
        <v>0</v>
      </c>
      <c r="F399" s="86">
        <v>0</v>
      </c>
      <c r="G399" s="86">
        <v>0</v>
      </c>
      <c r="H399" s="86">
        <v>0</v>
      </c>
      <c r="I399" s="86">
        <v>0</v>
      </c>
      <c r="J399" s="86">
        <v>0</v>
      </c>
      <c r="K399" s="86">
        <v>0</v>
      </c>
      <c r="L399" s="86">
        <v>0</v>
      </c>
      <c r="M399" s="86">
        <v>0</v>
      </c>
      <c r="N399" s="86">
        <v>0</v>
      </c>
      <c r="O399" s="86">
        <v>0</v>
      </c>
      <c r="P399" s="86">
        <v>0</v>
      </c>
      <c r="Q399" s="86">
        <v>0</v>
      </c>
      <c r="R399" s="86">
        <v>0</v>
      </c>
    </row>
    <row r="400" spans="1:18" ht="33.75" customHeight="1">
      <c r="A400" s="95" t="s">
        <v>313</v>
      </c>
      <c r="B400" s="85">
        <v>339</v>
      </c>
      <c r="C400" s="86">
        <v>67</v>
      </c>
      <c r="D400" s="86">
        <v>614226.51</v>
      </c>
      <c r="E400" s="86">
        <v>497564.97</v>
      </c>
      <c r="F400" s="86">
        <v>615086.93000000005</v>
      </c>
      <c r="G400" s="86">
        <v>624246.26</v>
      </c>
      <c r="H400" s="86">
        <v>624246.26</v>
      </c>
      <c r="I400" s="86">
        <v>766837.59</v>
      </c>
      <c r="J400" s="86">
        <v>9167.56</v>
      </c>
      <c r="K400" s="86">
        <v>7426.34</v>
      </c>
      <c r="L400" s="86">
        <v>9180.4</v>
      </c>
      <c r="M400" s="86">
        <v>9317.11</v>
      </c>
      <c r="N400" s="86">
        <v>9317.11</v>
      </c>
      <c r="O400" s="86">
        <v>11445.34</v>
      </c>
      <c r="P400" s="86">
        <v>0</v>
      </c>
      <c r="Q400" s="86">
        <v>0</v>
      </c>
      <c r="R400" s="86">
        <v>0</v>
      </c>
    </row>
    <row r="401" spans="1:18" ht="11.25" customHeight="1">
      <c r="A401" s="95" t="s">
        <v>314</v>
      </c>
      <c r="B401" s="85">
        <v>340</v>
      </c>
      <c r="C401" s="86">
        <v>715</v>
      </c>
      <c r="D401" s="86">
        <v>8926846.3699999992</v>
      </c>
      <c r="E401" s="86">
        <v>7959368.3499999996</v>
      </c>
      <c r="F401" s="86">
        <v>8976396.8100000005</v>
      </c>
      <c r="G401" s="86">
        <v>9032928.75</v>
      </c>
      <c r="H401" s="86">
        <v>9032928.75</v>
      </c>
      <c r="I401" s="86">
        <v>11351317.1</v>
      </c>
      <c r="J401" s="86">
        <v>12485.1</v>
      </c>
      <c r="K401" s="86">
        <v>11131.98</v>
      </c>
      <c r="L401" s="86">
        <v>12554.4</v>
      </c>
      <c r="M401" s="86">
        <v>12633.47</v>
      </c>
      <c r="N401" s="86">
        <v>12633.47</v>
      </c>
      <c r="O401" s="86">
        <v>15875.97</v>
      </c>
      <c r="P401" s="86">
        <v>6</v>
      </c>
      <c r="Q401" s="86">
        <v>43242.65</v>
      </c>
      <c r="R401" s="86">
        <v>7207.11</v>
      </c>
    </row>
    <row r="402" spans="1:18" ht="11.25" customHeight="1">
      <c r="A402" s="95" t="s">
        <v>315</v>
      </c>
      <c r="B402" s="85">
        <v>341</v>
      </c>
      <c r="C402" s="86">
        <v>532</v>
      </c>
      <c r="D402" s="86">
        <v>3047543.54</v>
      </c>
      <c r="E402" s="86">
        <v>2754396.92</v>
      </c>
      <c r="F402" s="86">
        <v>3308966.24</v>
      </c>
      <c r="G402" s="86">
        <v>3329330.62</v>
      </c>
      <c r="H402" s="86">
        <v>3329330.62</v>
      </c>
      <c r="I402" s="86">
        <v>3964256.3</v>
      </c>
      <c r="J402" s="86">
        <v>5728.47</v>
      </c>
      <c r="K402" s="86">
        <v>5177.4399999999996</v>
      </c>
      <c r="L402" s="86">
        <v>6219.86</v>
      </c>
      <c r="M402" s="86">
        <v>6258.14</v>
      </c>
      <c r="N402" s="86">
        <v>6258.14</v>
      </c>
      <c r="O402" s="86">
        <v>7451.61</v>
      </c>
      <c r="P402" s="86">
        <v>7</v>
      </c>
      <c r="Q402" s="86">
        <v>24425.68</v>
      </c>
      <c r="R402" s="86">
        <v>3489.38</v>
      </c>
    </row>
    <row r="403" spans="1:18" ht="11.25" customHeight="1">
      <c r="A403" s="95" t="s">
        <v>206</v>
      </c>
      <c r="B403" s="85">
        <v>342</v>
      </c>
      <c r="C403" s="86">
        <v>0</v>
      </c>
      <c r="D403" s="86">
        <v>0</v>
      </c>
      <c r="E403" s="86">
        <v>0</v>
      </c>
      <c r="F403" s="86">
        <v>0</v>
      </c>
      <c r="G403" s="86">
        <v>0</v>
      </c>
      <c r="H403" s="86">
        <v>0</v>
      </c>
      <c r="I403" s="86">
        <v>0</v>
      </c>
      <c r="J403" s="86">
        <v>0</v>
      </c>
      <c r="K403" s="86">
        <v>0</v>
      </c>
      <c r="L403" s="86">
        <v>0</v>
      </c>
      <c r="M403" s="86">
        <v>0</v>
      </c>
      <c r="N403" s="86">
        <v>0</v>
      </c>
      <c r="O403" s="86">
        <v>0</v>
      </c>
      <c r="P403" s="86">
        <v>0</v>
      </c>
      <c r="Q403" s="86">
        <v>0</v>
      </c>
      <c r="R403" s="86">
        <v>0</v>
      </c>
    </row>
    <row r="404" spans="1:18" ht="21" customHeight="1">
      <c r="A404" s="84" t="s">
        <v>316</v>
      </c>
      <c r="B404" s="85">
        <v>343</v>
      </c>
      <c r="C404" s="86">
        <v>295</v>
      </c>
      <c r="D404" s="86">
        <v>1888350.1</v>
      </c>
      <c r="E404" s="86">
        <v>1717164.22</v>
      </c>
      <c r="F404" s="86">
        <v>1986255.97</v>
      </c>
      <c r="G404" s="86">
        <v>1986255.97</v>
      </c>
      <c r="H404" s="86">
        <v>1992979.47</v>
      </c>
      <c r="I404" s="86">
        <v>2078183.58</v>
      </c>
      <c r="J404" s="86">
        <v>6401.19</v>
      </c>
      <c r="K404" s="86">
        <v>5820.9</v>
      </c>
      <c r="L404" s="86">
        <v>6733.07</v>
      </c>
      <c r="M404" s="86">
        <v>6733.07</v>
      </c>
      <c r="N404" s="86">
        <v>6755.86</v>
      </c>
      <c r="O404" s="86">
        <v>7044.69</v>
      </c>
      <c r="P404" s="86">
        <v>0</v>
      </c>
      <c r="Q404" s="86">
        <v>0</v>
      </c>
      <c r="R404" s="86">
        <v>0</v>
      </c>
    </row>
    <row r="405" spans="1:18" ht="22.5" customHeight="1">
      <c r="A405" s="102" t="s">
        <v>304</v>
      </c>
      <c r="B405" s="85">
        <v>344</v>
      </c>
      <c r="C405" s="86">
        <v>47</v>
      </c>
      <c r="D405" s="86">
        <v>883701.53</v>
      </c>
      <c r="E405" s="86">
        <v>832433.28</v>
      </c>
      <c r="F405" s="86">
        <v>883701.53</v>
      </c>
      <c r="G405" s="86">
        <v>883701.53</v>
      </c>
      <c r="H405" s="86">
        <v>883701.53</v>
      </c>
      <c r="I405" s="86">
        <v>900899.66</v>
      </c>
      <c r="J405" s="86">
        <v>18802.16</v>
      </c>
      <c r="K405" s="86">
        <v>17711.349999999999</v>
      </c>
      <c r="L405" s="86">
        <v>18802.16</v>
      </c>
      <c r="M405" s="86">
        <v>18802.16</v>
      </c>
      <c r="N405" s="86">
        <v>18802.16</v>
      </c>
      <c r="O405" s="86">
        <v>19168.080000000002</v>
      </c>
      <c r="P405" s="86">
        <v>0</v>
      </c>
      <c r="Q405" s="86">
        <v>0</v>
      </c>
      <c r="R405" s="86">
        <v>0</v>
      </c>
    </row>
    <row r="406" spans="1:18" ht="11.25" customHeight="1">
      <c r="A406" s="103" t="s">
        <v>305</v>
      </c>
      <c r="B406" s="85">
        <v>345</v>
      </c>
      <c r="C406" s="86">
        <v>4</v>
      </c>
      <c r="D406" s="86">
        <v>29587.95</v>
      </c>
      <c r="E406" s="86">
        <v>24735.599999999999</v>
      </c>
      <c r="F406" s="86">
        <v>31393.97</v>
      </c>
      <c r="G406" s="86">
        <v>31393.97</v>
      </c>
      <c r="H406" s="86">
        <v>31393.97</v>
      </c>
      <c r="I406" s="86">
        <v>32419.97</v>
      </c>
      <c r="J406" s="86">
        <v>7396.99</v>
      </c>
      <c r="K406" s="86">
        <v>6183.9</v>
      </c>
      <c r="L406" s="86">
        <v>7848.49</v>
      </c>
      <c r="M406" s="86">
        <v>7848.49</v>
      </c>
      <c r="N406" s="86">
        <v>7848.49</v>
      </c>
      <c r="O406" s="86">
        <v>8104.99</v>
      </c>
      <c r="P406" s="86">
        <v>0</v>
      </c>
      <c r="Q406" s="86">
        <v>0</v>
      </c>
      <c r="R406" s="86">
        <v>0</v>
      </c>
    </row>
    <row r="407" spans="1:18" ht="11.25" customHeight="1">
      <c r="A407" s="103" t="s">
        <v>306</v>
      </c>
      <c r="B407" s="85">
        <v>346</v>
      </c>
      <c r="C407" s="86">
        <v>1</v>
      </c>
      <c r="D407" s="86">
        <v>12776.65</v>
      </c>
      <c r="E407" s="86">
        <v>12125.77</v>
      </c>
      <c r="F407" s="86">
        <v>12776.65</v>
      </c>
      <c r="G407" s="86">
        <v>12776.65</v>
      </c>
      <c r="H407" s="86">
        <v>12776.65</v>
      </c>
      <c r="I407" s="86">
        <v>12776.65</v>
      </c>
      <c r="J407" s="86">
        <v>12776.65</v>
      </c>
      <c r="K407" s="86">
        <v>12125.77</v>
      </c>
      <c r="L407" s="86">
        <v>12776.65</v>
      </c>
      <c r="M407" s="86">
        <v>12776.65</v>
      </c>
      <c r="N407" s="86">
        <v>12776.65</v>
      </c>
      <c r="O407" s="86">
        <v>12776.65</v>
      </c>
      <c r="P407" s="86">
        <v>0</v>
      </c>
      <c r="Q407" s="86">
        <v>0</v>
      </c>
      <c r="R407" s="86">
        <v>0</v>
      </c>
    </row>
    <row r="408" spans="1:18" ht="11.25" customHeight="1">
      <c r="A408" s="103" t="s">
        <v>307</v>
      </c>
      <c r="B408" s="85">
        <v>347</v>
      </c>
      <c r="C408" s="86">
        <v>243</v>
      </c>
      <c r="D408" s="86">
        <v>962283.97</v>
      </c>
      <c r="E408" s="86">
        <v>847869.57</v>
      </c>
      <c r="F408" s="86">
        <v>1058383.82</v>
      </c>
      <c r="G408" s="86">
        <v>1058383.82</v>
      </c>
      <c r="H408" s="86">
        <v>1065107.32</v>
      </c>
      <c r="I408" s="86">
        <v>1132087.3</v>
      </c>
      <c r="J408" s="86">
        <v>3960.02</v>
      </c>
      <c r="K408" s="86">
        <v>3489.18</v>
      </c>
      <c r="L408" s="86">
        <v>4355.49</v>
      </c>
      <c r="M408" s="86">
        <v>4355.49</v>
      </c>
      <c r="N408" s="86">
        <v>4383.16</v>
      </c>
      <c r="O408" s="86">
        <v>4658.8</v>
      </c>
      <c r="P408" s="86">
        <v>0</v>
      </c>
      <c r="Q408" s="86">
        <v>0</v>
      </c>
      <c r="R408" s="86">
        <v>0</v>
      </c>
    </row>
    <row r="409" spans="1:18" ht="21.75" customHeight="1">
      <c r="A409" s="84" t="s">
        <v>317</v>
      </c>
      <c r="B409" s="85">
        <v>348</v>
      </c>
      <c r="C409" s="86">
        <v>106</v>
      </c>
      <c r="D409" s="86">
        <v>404800.35</v>
      </c>
      <c r="E409" s="86">
        <v>335944.13</v>
      </c>
      <c r="F409" s="86">
        <v>410995.7</v>
      </c>
      <c r="G409" s="86">
        <v>410995.7</v>
      </c>
      <c r="H409" s="86">
        <v>410995.7</v>
      </c>
      <c r="I409" s="86">
        <v>438236.43</v>
      </c>
      <c r="J409" s="86">
        <v>3818.87</v>
      </c>
      <c r="K409" s="86">
        <v>3169.28</v>
      </c>
      <c r="L409" s="86">
        <v>3877.32</v>
      </c>
      <c r="M409" s="86">
        <v>3877.32</v>
      </c>
      <c r="N409" s="86">
        <v>3877.32</v>
      </c>
      <c r="O409" s="86">
        <v>4134.3100000000004</v>
      </c>
      <c r="P409" s="86">
        <v>1</v>
      </c>
      <c r="Q409" s="86">
        <v>3695.32</v>
      </c>
      <c r="R409" s="86">
        <v>3695.32</v>
      </c>
    </row>
    <row r="410" spans="1:18" ht="22.5" customHeight="1">
      <c r="A410" s="102" t="s">
        <v>304</v>
      </c>
      <c r="B410" s="85">
        <v>349</v>
      </c>
      <c r="C410" s="86">
        <v>0</v>
      </c>
      <c r="D410" s="86">
        <v>0</v>
      </c>
      <c r="E410" s="86">
        <v>0</v>
      </c>
      <c r="F410" s="86">
        <v>0</v>
      </c>
      <c r="G410" s="86">
        <v>0</v>
      </c>
      <c r="H410" s="86">
        <v>0</v>
      </c>
      <c r="I410" s="86">
        <v>0</v>
      </c>
      <c r="J410" s="86">
        <v>0</v>
      </c>
      <c r="K410" s="86">
        <v>0</v>
      </c>
      <c r="L410" s="86">
        <v>0</v>
      </c>
      <c r="M410" s="86">
        <v>0</v>
      </c>
      <c r="N410" s="86">
        <v>0</v>
      </c>
      <c r="O410" s="86">
        <v>0</v>
      </c>
      <c r="P410" s="86">
        <v>0</v>
      </c>
      <c r="Q410" s="86">
        <v>0</v>
      </c>
      <c r="R410" s="86">
        <v>0</v>
      </c>
    </row>
    <row r="411" spans="1:18" ht="11.25" customHeight="1">
      <c r="A411" s="103" t="s">
        <v>305</v>
      </c>
      <c r="B411" s="85">
        <v>350</v>
      </c>
      <c r="C411" s="86">
        <v>0</v>
      </c>
      <c r="D411" s="86">
        <v>0</v>
      </c>
      <c r="E411" s="86">
        <v>0</v>
      </c>
      <c r="F411" s="86">
        <v>0</v>
      </c>
      <c r="G411" s="86">
        <v>0</v>
      </c>
      <c r="H411" s="86">
        <v>0</v>
      </c>
      <c r="I411" s="86">
        <v>0</v>
      </c>
      <c r="J411" s="86">
        <v>0</v>
      </c>
      <c r="K411" s="86">
        <v>0</v>
      </c>
      <c r="L411" s="86">
        <v>0</v>
      </c>
      <c r="M411" s="86">
        <v>0</v>
      </c>
      <c r="N411" s="86">
        <v>0</v>
      </c>
      <c r="O411" s="86">
        <v>0</v>
      </c>
      <c r="P411" s="86">
        <v>0</v>
      </c>
      <c r="Q411" s="86">
        <v>0</v>
      </c>
      <c r="R411" s="86">
        <v>0</v>
      </c>
    </row>
    <row r="412" spans="1:18" ht="11.25" customHeight="1">
      <c r="A412" s="103" t="s">
        <v>306</v>
      </c>
      <c r="B412" s="85">
        <v>351</v>
      </c>
      <c r="C412" s="86">
        <v>6</v>
      </c>
      <c r="D412" s="86">
        <v>29853.47</v>
      </c>
      <c r="E412" s="86">
        <v>26522.35</v>
      </c>
      <c r="F412" s="86">
        <v>29853.47</v>
      </c>
      <c r="G412" s="86">
        <v>29853.47</v>
      </c>
      <c r="H412" s="86">
        <v>29853.47</v>
      </c>
      <c r="I412" s="86">
        <v>31444.47</v>
      </c>
      <c r="J412" s="86">
        <v>4975.58</v>
      </c>
      <c r="K412" s="86">
        <v>4420.3900000000003</v>
      </c>
      <c r="L412" s="86">
        <v>4975.58</v>
      </c>
      <c r="M412" s="86">
        <v>4975.58</v>
      </c>
      <c r="N412" s="86">
        <v>4975.58</v>
      </c>
      <c r="O412" s="86">
        <v>5240.74</v>
      </c>
      <c r="P412" s="86">
        <v>0</v>
      </c>
      <c r="Q412" s="86">
        <v>0</v>
      </c>
      <c r="R412" s="86">
        <v>0</v>
      </c>
    </row>
    <row r="413" spans="1:18" ht="11.25" customHeight="1">
      <c r="A413" s="103" t="s">
        <v>307</v>
      </c>
      <c r="B413" s="85">
        <v>352</v>
      </c>
      <c r="C413" s="86">
        <v>100</v>
      </c>
      <c r="D413" s="86">
        <v>374946.88</v>
      </c>
      <c r="E413" s="86">
        <v>309421.78000000003</v>
      </c>
      <c r="F413" s="86">
        <v>381142.23</v>
      </c>
      <c r="G413" s="86">
        <v>381142.23</v>
      </c>
      <c r="H413" s="86">
        <v>381142.23</v>
      </c>
      <c r="I413" s="86">
        <v>406791.96</v>
      </c>
      <c r="J413" s="86">
        <v>3749.47</v>
      </c>
      <c r="K413" s="86">
        <v>3094.22</v>
      </c>
      <c r="L413" s="86">
        <v>3811.42</v>
      </c>
      <c r="M413" s="86">
        <v>3811.42</v>
      </c>
      <c r="N413" s="86">
        <v>3811.42</v>
      </c>
      <c r="O413" s="86">
        <v>4067.92</v>
      </c>
      <c r="P413" s="86">
        <v>1</v>
      </c>
      <c r="Q413" s="86">
        <v>3695.32</v>
      </c>
      <c r="R413" s="86">
        <v>3695.32</v>
      </c>
    </row>
    <row r="414" spans="1:18" ht="11.25" customHeight="1">
      <c r="A414" s="103" t="s">
        <v>310</v>
      </c>
      <c r="B414" s="85">
        <v>353</v>
      </c>
      <c r="C414" s="86">
        <v>0</v>
      </c>
      <c r="D414" s="86">
        <v>0</v>
      </c>
      <c r="E414" s="86">
        <v>0</v>
      </c>
      <c r="F414" s="86">
        <v>0</v>
      </c>
      <c r="G414" s="86">
        <v>0</v>
      </c>
      <c r="H414" s="86">
        <v>0</v>
      </c>
      <c r="I414" s="86">
        <v>0</v>
      </c>
      <c r="J414" s="86">
        <v>0</v>
      </c>
      <c r="K414" s="86">
        <v>0</v>
      </c>
      <c r="L414" s="86">
        <v>0</v>
      </c>
      <c r="M414" s="86">
        <v>0</v>
      </c>
      <c r="N414" s="86">
        <v>0</v>
      </c>
      <c r="O414" s="86">
        <v>0</v>
      </c>
      <c r="P414" s="86">
        <v>0</v>
      </c>
      <c r="Q414" s="86">
        <v>0</v>
      </c>
      <c r="R414" s="86">
        <v>0</v>
      </c>
    </row>
    <row r="415" spans="1:18" ht="21" customHeight="1">
      <c r="A415" s="84" t="s">
        <v>318</v>
      </c>
      <c r="B415" s="85">
        <v>354</v>
      </c>
      <c r="C415" s="86">
        <v>0</v>
      </c>
      <c r="D415" s="86">
        <v>0</v>
      </c>
      <c r="E415" s="86">
        <v>0</v>
      </c>
      <c r="F415" s="86">
        <v>0</v>
      </c>
      <c r="G415" s="86">
        <v>0</v>
      </c>
      <c r="H415" s="86">
        <v>0</v>
      </c>
      <c r="I415" s="86">
        <v>0</v>
      </c>
      <c r="J415" s="86">
        <v>0</v>
      </c>
      <c r="K415" s="86">
        <v>0</v>
      </c>
      <c r="L415" s="86">
        <v>0</v>
      </c>
      <c r="M415" s="86">
        <v>0</v>
      </c>
      <c r="N415" s="86">
        <v>0</v>
      </c>
      <c r="O415" s="86">
        <v>0</v>
      </c>
      <c r="P415" s="86">
        <v>0</v>
      </c>
      <c r="Q415" s="86">
        <v>0</v>
      </c>
      <c r="R415" s="86">
        <v>0</v>
      </c>
    </row>
    <row r="416" spans="1:18" ht="22.5" customHeight="1">
      <c r="A416" s="102" t="s">
        <v>304</v>
      </c>
      <c r="B416" s="85">
        <v>355</v>
      </c>
      <c r="C416" s="86">
        <v>0</v>
      </c>
      <c r="D416" s="86">
        <v>0</v>
      </c>
      <c r="E416" s="86">
        <v>0</v>
      </c>
      <c r="F416" s="86">
        <v>0</v>
      </c>
      <c r="G416" s="86">
        <v>0</v>
      </c>
      <c r="H416" s="86">
        <v>0</v>
      </c>
      <c r="I416" s="86">
        <v>0</v>
      </c>
      <c r="J416" s="86">
        <v>0</v>
      </c>
      <c r="K416" s="86">
        <v>0</v>
      </c>
      <c r="L416" s="86">
        <v>0</v>
      </c>
      <c r="M416" s="86">
        <v>0</v>
      </c>
      <c r="N416" s="86">
        <v>0</v>
      </c>
      <c r="O416" s="86">
        <v>0</v>
      </c>
      <c r="P416" s="86">
        <v>0</v>
      </c>
      <c r="Q416" s="86">
        <v>0</v>
      </c>
      <c r="R416" s="86">
        <v>0</v>
      </c>
    </row>
    <row r="417" spans="1:18" ht="11.25" customHeight="1">
      <c r="A417" s="103" t="s">
        <v>305</v>
      </c>
      <c r="B417" s="85">
        <v>356</v>
      </c>
      <c r="C417" s="86">
        <v>0</v>
      </c>
      <c r="D417" s="86">
        <v>0</v>
      </c>
      <c r="E417" s="86">
        <v>0</v>
      </c>
      <c r="F417" s="86">
        <v>0</v>
      </c>
      <c r="G417" s="86">
        <v>0</v>
      </c>
      <c r="H417" s="86">
        <v>0</v>
      </c>
      <c r="I417" s="86">
        <v>0</v>
      </c>
      <c r="J417" s="86">
        <v>0</v>
      </c>
      <c r="K417" s="86">
        <v>0</v>
      </c>
      <c r="L417" s="86">
        <v>0</v>
      </c>
      <c r="M417" s="86">
        <v>0</v>
      </c>
      <c r="N417" s="86">
        <v>0</v>
      </c>
      <c r="O417" s="86">
        <v>0</v>
      </c>
      <c r="P417" s="86">
        <v>0</v>
      </c>
      <c r="Q417" s="86">
        <v>0</v>
      </c>
      <c r="R417" s="86">
        <v>0</v>
      </c>
    </row>
    <row r="418" spans="1:18" ht="11.25" customHeight="1">
      <c r="A418" s="103" t="s">
        <v>306</v>
      </c>
      <c r="B418" s="85">
        <v>357</v>
      </c>
      <c r="C418" s="86">
        <v>0</v>
      </c>
      <c r="D418" s="86">
        <v>0</v>
      </c>
      <c r="E418" s="86">
        <v>0</v>
      </c>
      <c r="F418" s="86">
        <v>0</v>
      </c>
      <c r="G418" s="86">
        <v>0</v>
      </c>
      <c r="H418" s="86">
        <v>0</v>
      </c>
      <c r="I418" s="86">
        <v>0</v>
      </c>
      <c r="J418" s="86">
        <v>0</v>
      </c>
      <c r="K418" s="86">
        <v>0</v>
      </c>
      <c r="L418" s="86">
        <v>0</v>
      </c>
      <c r="M418" s="86">
        <v>0</v>
      </c>
      <c r="N418" s="86">
        <v>0</v>
      </c>
      <c r="O418" s="86">
        <v>0</v>
      </c>
      <c r="P418" s="86">
        <v>0</v>
      </c>
      <c r="Q418" s="86">
        <v>0</v>
      </c>
      <c r="R418" s="86">
        <v>0</v>
      </c>
    </row>
    <row r="419" spans="1:18" ht="11.25" customHeight="1">
      <c r="A419" s="103" t="s">
        <v>307</v>
      </c>
      <c r="B419" s="85">
        <v>358</v>
      </c>
      <c r="C419" s="86">
        <v>0</v>
      </c>
      <c r="D419" s="86">
        <v>0</v>
      </c>
      <c r="E419" s="86">
        <v>0</v>
      </c>
      <c r="F419" s="86">
        <v>0</v>
      </c>
      <c r="G419" s="86">
        <v>0</v>
      </c>
      <c r="H419" s="86">
        <v>0</v>
      </c>
      <c r="I419" s="86">
        <v>0</v>
      </c>
      <c r="J419" s="86">
        <v>0</v>
      </c>
      <c r="K419" s="86">
        <v>0</v>
      </c>
      <c r="L419" s="86">
        <v>0</v>
      </c>
      <c r="M419" s="86">
        <v>0</v>
      </c>
      <c r="N419" s="86">
        <v>0</v>
      </c>
      <c r="O419" s="86">
        <v>0</v>
      </c>
      <c r="P419" s="86">
        <v>0</v>
      </c>
      <c r="Q419" s="86">
        <v>0</v>
      </c>
      <c r="R419" s="86">
        <v>0</v>
      </c>
    </row>
    <row r="420" spans="1:18" ht="78.75" customHeight="1">
      <c r="A420" s="84" t="s">
        <v>319</v>
      </c>
      <c r="B420" s="85">
        <v>359</v>
      </c>
      <c r="C420" s="86">
        <v>16</v>
      </c>
      <c r="D420" s="86">
        <v>188653.65</v>
      </c>
      <c r="E420" s="86">
        <v>173240.25</v>
      </c>
      <c r="F420" s="86">
        <v>188653.65</v>
      </c>
      <c r="G420" s="86">
        <v>188653.65</v>
      </c>
      <c r="H420" s="86">
        <v>188653.65</v>
      </c>
      <c r="I420" s="86">
        <v>203626.5</v>
      </c>
      <c r="J420" s="86">
        <v>11790.85</v>
      </c>
      <c r="K420" s="86">
        <v>10827.52</v>
      </c>
      <c r="L420" s="86">
        <v>11790.85</v>
      </c>
      <c r="M420" s="86">
        <v>11790.85</v>
      </c>
      <c r="N420" s="86">
        <v>11790.85</v>
      </c>
      <c r="O420" s="86">
        <v>12726.66</v>
      </c>
      <c r="P420" s="86">
        <v>0</v>
      </c>
      <c r="Q420" s="86">
        <v>0</v>
      </c>
      <c r="R420" s="86">
        <v>0</v>
      </c>
    </row>
    <row r="421" spans="1:18" ht="22.5" customHeight="1">
      <c r="A421" s="102" t="s">
        <v>304</v>
      </c>
      <c r="B421" s="85">
        <v>360</v>
      </c>
      <c r="C421" s="86">
        <v>1</v>
      </c>
      <c r="D421" s="86">
        <v>9800.74</v>
      </c>
      <c r="E421" s="86">
        <v>7623.93</v>
      </c>
      <c r="F421" s="86">
        <v>9800.74</v>
      </c>
      <c r="G421" s="86">
        <v>9800.74</v>
      </c>
      <c r="H421" s="86">
        <v>9800.74</v>
      </c>
      <c r="I421" s="86">
        <v>19814.59</v>
      </c>
      <c r="J421" s="86">
        <v>9800.74</v>
      </c>
      <c r="K421" s="86">
        <v>7623.93</v>
      </c>
      <c r="L421" s="86">
        <v>9800.74</v>
      </c>
      <c r="M421" s="86">
        <v>9800.74</v>
      </c>
      <c r="N421" s="86">
        <v>9800.74</v>
      </c>
      <c r="O421" s="86">
        <v>19814.59</v>
      </c>
      <c r="P421" s="86">
        <v>0</v>
      </c>
      <c r="Q421" s="86">
        <v>0</v>
      </c>
      <c r="R421" s="86">
        <v>0</v>
      </c>
    </row>
    <row r="422" spans="1:18" ht="11.25" customHeight="1">
      <c r="A422" s="103" t="s">
        <v>305</v>
      </c>
      <c r="B422" s="85">
        <v>361</v>
      </c>
      <c r="C422" s="86">
        <v>3</v>
      </c>
      <c r="D422" s="86">
        <v>12990.65</v>
      </c>
      <c r="E422" s="86">
        <v>8407.2999999999993</v>
      </c>
      <c r="F422" s="86">
        <v>12990.65</v>
      </c>
      <c r="G422" s="86">
        <v>12990.65</v>
      </c>
      <c r="H422" s="86">
        <v>12990.65</v>
      </c>
      <c r="I422" s="86">
        <v>14130.65</v>
      </c>
      <c r="J422" s="86">
        <v>4330.22</v>
      </c>
      <c r="K422" s="86">
        <v>2802.43</v>
      </c>
      <c r="L422" s="86">
        <v>4330.22</v>
      </c>
      <c r="M422" s="86">
        <v>4330.22</v>
      </c>
      <c r="N422" s="86">
        <v>4330.22</v>
      </c>
      <c r="O422" s="86">
        <v>4710.22</v>
      </c>
      <c r="P422" s="86">
        <v>0</v>
      </c>
      <c r="Q422" s="86">
        <v>0</v>
      </c>
      <c r="R422" s="86">
        <v>0</v>
      </c>
    </row>
    <row r="423" spans="1:18" ht="11.25" customHeight="1">
      <c r="A423" s="103" t="s">
        <v>306</v>
      </c>
      <c r="B423" s="85">
        <v>362</v>
      </c>
      <c r="C423" s="86">
        <v>1</v>
      </c>
      <c r="D423" s="86">
        <v>4633.22</v>
      </c>
      <c r="E423" s="86">
        <v>4465.6400000000003</v>
      </c>
      <c r="F423" s="86">
        <v>4633.22</v>
      </c>
      <c r="G423" s="86">
        <v>4633.22</v>
      </c>
      <c r="H423" s="86">
        <v>4633.22</v>
      </c>
      <c r="I423" s="86">
        <v>4933.22</v>
      </c>
      <c r="J423" s="86">
        <v>4633.22</v>
      </c>
      <c r="K423" s="86">
        <v>4465.6400000000003</v>
      </c>
      <c r="L423" s="86">
        <v>4633.22</v>
      </c>
      <c r="M423" s="86">
        <v>4633.22</v>
      </c>
      <c r="N423" s="86">
        <v>4633.22</v>
      </c>
      <c r="O423" s="86">
        <v>4933.22</v>
      </c>
      <c r="P423" s="86">
        <v>0</v>
      </c>
      <c r="Q423" s="86">
        <v>0</v>
      </c>
      <c r="R423" s="86">
        <v>0</v>
      </c>
    </row>
    <row r="424" spans="1:18" ht="11.25" customHeight="1">
      <c r="A424" s="103" t="s">
        <v>307</v>
      </c>
      <c r="B424" s="85">
        <v>363</v>
      </c>
      <c r="C424" s="86">
        <v>11</v>
      </c>
      <c r="D424" s="86">
        <v>161229.04</v>
      </c>
      <c r="E424" s="86">
        <v>152743.38</v>
      </c>
      <c r="F424" s="86">
        <v>161229.04</v>
      </c>
      <c r="G424" s="86">
        <v>161229.04</v>
      </c>
      <c r="H424" s="86">
        <v>161229.04</v>
      </c>
      <c r="I424" s="86">
        <v>164748.04</v>
      </c>
      <c r="J424" s="86">
        <v>14657.19</v>
      </c>
      <c r="K424" s="86">
        <v>13885.76</v>
      </c>
      <c r="L424" s="86">
        <v>14657.19</v>
      </c>
      <c r="M424" s="86">
        <v>14657.19</v>
      </c>
      <c r="N424" s="86">
        <v>14657.19</v>
      </c>
      <c r="O424" s="86">
        <v>14977.09</v>
      </c>
      <c r="P424" s="86">
        <v>0</v>
      </c>
      <c r="Q424" s="86">
        <v>0</v>
      </c>
      <c r="R424" s="86">
        <v>0</v>
      </c>
    </row>
    <row r="425" spans="1:18" ht="17.25" customHeight="1">
      <c r="A425" s="87" t="s">
        <v>320</v>
      </c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</row>
    <row r="426" spans="1:18" ht="46.5" customHeight="1">
      <c r="A426" s="84" t="s">
        <v>321</v>
      </c>
      <c r="B426" s="85">
        <v>364</v>
      </c>
      <c r="C426" s="86">
        <v>8469</v>
      </c>
      <c r="D426" s="86">
        <v>45353995.530000001</v>
      </c>
      <c r="E426" s="86">
        <v>32991442.93</v>
      </c>
      <c r="F426" s="86">
        <v>45423786.719999999</v>
      </c>
      <c r="G426" s="86">
        <v>48207788.57</v>
      </c>
      <c r="H426" s="86">
        <v>48247669.82</v>
      </c>
      <c r="I426" s="86">
        <v>52370983.240000002</v>
      </c>
      <c r="J426" s="86">
        <v>5355.3</v>
      </c>
      <c r="K426" s="86">
        <v>3895.55</v>
      </c>
      <c r="L426" s="86">
        <v>5363.54</v>
      </c>
      <c r="M426" s="86">
        <v>5692.26</v>
      </c>
      <c r="N426" s="86">
        <v>5696.97</v>
      </c>
      <c r="O426" s="86">
        <v>6183.84</v>
      </c>
      <c r="P426" s="86">
        <v>425</v>
      </c>
      <c r="Q426" s="86">
        <v>3388400.09</v>
      </c>
      <c r="R426" s="86">
        <v>7972.71</v>
      </c>
    </row>
    <row r="427" spans="1:18" ht="22.5" customHeight="1">
      <c r="A427" s="84" t="s">
        <v>322</v>
      </c>
      <c r="B427" s="85">
        <v>365</v>
      </c>
      <c r="C427" s="86">
        <v>9290</v>
      </c>
      <c r="D427" s="86">
        <v>56194446.729999997</v>
      </c>
      <c r="E427" s="86">
        <v>41829949.030000001</v>
      </c>
      <c r="F427" s="86">
        <v>56254986.079999998</v>
      </c>
      <c r="G427" s="86">
        <v>62332583.719999999</v>
      </c>
      <c r="H427" s="86">
        <v>62372464.969999999</v>
      </c>
      <c r="I427" s="86">
        <v>68080365.400000006</v>
      </c>
      <c r="J427" s="86">
        <v>6048.92</v>
      </c>
      <c r="K427" s="86">
        <v>4502.6899999999996</v>
      </c>
      <c r="L427" s="86">
        <v>6055.43</v>
      </c>
      <c r="M427" s="86">
        <v>6709.64</v>
      </c>
      <c r="N427" s="86">
        <v>6713.94</v>
      </c>
      <c r="O427" s="86">
        <v>7328.35</v>
      </c>
      <c r="P427" s="86">
        <v>450</v>
      </c>
      <c r="Q427" s="86">
        <v>3672088.64</v>
      </c>
      <c r="R427" s="86">
        <v>8160.2</v>
      </c>
    </row>
    <row r="428" spans="1:18" ht="56.25" customHeight="1">
      <c r="A428" s="84" t="s">
        <v>323</v>
      </c>
      <c r="B428" s="85">
        <v>366</v>
      </c>
      <c r="C428" s="86">
        <v>1206</v>
      </c>
      <c r="D428" s="86">
        <v>13387464.539999999</v>
      </c>
      <c r="E428" s="86">
        <v>10744551.210000001</v>
      </c>
      <c r="F428" s="86">
        <v>13387572.23</v>
      </c>
      <c r="G428" s="86">
        <v>16429666.77</v>
      </c>
      <c r="H428" s="86">
        <v>16429666.77</v>
      </c>
      <c r="I428" s="86">
        <v>18288157.109999999</v>
      </c>
      <c r="J428" s="86">
        <v>11100.72</v>
      </c>
      <c r="K428" s="86">
        <v>8909.25</v>
      </c>
      <c r="L428" s="86">
        <v>11100.81</v>
      </c>
      <c r="M428" s="86">
        <v>13623.27</v>
      </c>
      <c r="N428" s="86">
        <v>13623.27</v>
      </c>
      <c r="O428" s="86">
        <v>15164.31</v>
      </c>
      <c r="P428" s="86">
        <v>16</v>
      </c>
      <c r="Q428" s="86">
        <v>193943.14</v>
      </c>
      <c r="R428" s="86">
        <v>12121.45</v>
      </c>
    </row>
    <row r="429" spans="1:18" ht="22.5" customHeight="1">
      <c r="A429" s="102" t="s">
        <v>152</v>
      </c>
      <c r="B429" s="85">
        <v>367</v>
      </c>
      <c r="C429" s="86">
        <v>44</v>
      </c>
      <c r="D429" s="86">
        <v>553417.35</v>
      </c>
      <c r="E429" s="86">
        <v>386019.89</v>
      </c>
      <c r="F429" s="86">
        <v>553417.35</v>
      </c>
      <c r="G429" s="86">
        <v>726302.28</v>
      </c>
      <c r="H429" s="86">
        <v>726302.28</v>
      </c>
      <c r="I429" s="86">
        <v>827966.52</v>
      </c>
      <c r="J429" s="86">
        <v>12577.67</v>
      </c>
      <c r="K429" s="86">
        <v>8773.18</v>
      </c>
      <c r="L429" s="86">
        <v>12577.67</v>
      </c>
      <c r="M429" s="86">
        <v>16506.87</v>
      </c>
      <c r="N429" s="86">
        <v>16506.87</v>
      </c>
      <c r="O429" s="86">
        <v>18817.419999999998</v>
      </c>
      <c r="P429" s="86">
        <v>1</v>
      </c>
      <c r="Q429" s="86">
        <v>18457.78</v>
      </c>
      <c r="R429" s="86">
        <v>18457.78</v>
      </c>
    </row>
    <row r="430" spans="1:18" ht="11.25" customHeight="1">
      <c r="A430" s="103" t="s">
        <v>93</v>
      </c>
      <c r="B430" s="85">
        <v>368</v>
      </c>
      <c r="C430" s="86">
        <v>716</v>
      </c>
      <c r="D430" s="86">
        <v>9009962.5399999991</v>
      </c>
      <c r="E430" s="86">
        <v>7302062.3700000001</v>
      </c>
      <c r="F430" s="86">
        <v>9010046.8200000003</v>
      </c>
      <c r="G430" s="86">
        <v>11097665.34</v>
      </c>
      <c r="H430" s="86">
        <v>11097665.34</v>
      </c>
      <c r="I430" s="86">
        <v>12610399.52</v>
      </c>
      <c r="J430" s="86">
        <v>12583.75</v>
      </c>
      <c r="K430" s="86">
        <v>10198.41</v>
      </c>
      <c r="L430" s="86">
        <v>12583.86</v>
      </c>
      <c r="M430" s="86">
        <v>15499.53</v>
      </c>
      <c r="N430" s="86">
        <v>15499.53</v>
      </c>
      <c r="O430" s="86">
        <v>17612.29</v>
      </c>
      <c r="P430" s="86">
        <v>3</v>
      </c>
      <c r="Q430" s="86">
        <v>51557.31</v>
      </c>
      <c r="R430" s="86">
        <v>17185.77</v>
      </c>
    </row>
    <row r="431" spans="1:18" ht="11.25" customHeight="1">
      <c r="A431" s="103" t="s">
        <v>271</v>
      </c>
      <c r="B431" s="85">
        <v>369</v>
      </c>
      <c r="C431" s="86">
        <v>446</v>
      </c>
      <c r="D431" s="86">
        <v>3824084.65</v>
      </c>
      <c r="E431" s="86">
        <v>3056468.95</v>
      </c>
      <c r="F431" s="86">
        <v>3824108.06</v>
      </c>
      <c r="G431" s="86">
        <v>4605699.1500000004</v>
      </c>
      <c r="H431" s="86">
        <v>4605699.1500000004</v>
      </c>
      <c r="I431" s="86">
        <v>4849791.07</v>
      </c>
      <c r="J431" s="86">
        <v>8574.18</v>
      </c>
      <c r="K431" s="86">
        <v>6853.07</v>
      </c>
      <c r="L431" s="86">
        <v>8574.23</v>
      </c>
      <c r="M431" s="86">
        <v>10326.68</v>
      </c>
      <c r="N431" s="86">
        <v>10326.68</v>
      </c>
      <c r="O431" s="86">
        <v>10873.97</v>
      </c>
      <c r="P431" s="86">
        <v>12</v>
      </c>
      <c r="Q431" s="86">
        <v>123928.05</v>
      </c>
      <c r="R431" s="86">
        <v>10327.34</v>
      </c>
    </row>
    <row r="432" spans="1:18" ht="24.75" customHeight="1">
      <c r="A432" s="84" t="s">
        <v>324</v>
      </c>
      <c r="B432" s="85">
        <v>370</v>
      </c>
      <c r="C432" s="86">
        <v>193</v>
      </c>
      <c r="D432" s="86">
        <v>2075425.31</v>
      </c>
      <c r="E432" s="86">
        <v>1607777.05</v>
      </c>
      <c r="F432" s="86">
        <v>2075425.31</v>
      </c>
      <c r="G432" s="86">
        <v>2689886.43</v>
      </c>
      <c r="H432" s="86">
        <v>2689886.43</v>
      </c>
      <c r="I432" s="86">
        <v>3487663.84</v>
      </c>
      <c r="J432" s="86">
        <v>10753.5</v>
      </c>
      <c r="K432" s="86">
        <v>8330.4500000000007</v>
      </c>
      <c r="L432" s="86">
        <v>10753.5</v>
      </c>
      <c r="M432" s="86">
        <v>13937.24</v>
      </c>
      <c r="N432" s="86">
        <v>13937.24</v>
      </c>
      <c r="O432" s="86">
        <v>18070.8</v>
      </c>
      <c r="P432" s="86">
        <v>0</v>
      </c>
      <c r="Q432" s="86">
        <v>0</v>
      </c>
      <c r="R432" s="86">
        <v>0</v>
      </c>
    </row>
    <row r="433" spans="1:18" ht="22.5" customHeight="1">
      <c r="A433" s="102" t="s">
        <v>152</v>
      </c>
      <c r="B433" s="85">
        <v>371</v>
      </c>
      <c r="C433" s="86">
        <v>16</v>
      </c>
      <c r="D433" s="86">
        <v>138486.87</v>
      </c>
      <c r="E433" s="86">
        <v>88243.34</v>
      </c>
      <c r="F433" s="86">
        <v>138486.87</v>
      </c>
      <c r="G433" s="86">
        <v>255327</v>
      </c>
      <c r="H433" s="86">
        <v>255327</v>
      </c>
      <c r="I433" s="86">
        <v>300179.96999999997</v>
      </c>
      <c r="J433" s="86">
        <v>8655.43</v>
      </c>
      <c r="K433" s="86">
        <v>5515.21</v>
      </c>
      <c r="L433" s="86">
        <v>8655.43</v>
      </c>
      <c r="M433" s="86">
        <v>15957.94</v>
      </c>
      <c r="N433" s="86">
        <v>15957.94</v>
      </c>
      <c r="O433" s="86">
        <v>18761.25</v>
      </c>
      <c r="P433" s="86">
        <v>0</v>
      </c>
      <c r="Q433" s="86">
        <v>0</v>
      </c>
      <c r="R433" s="86">
        <v>0</v>
      </c>
    </row>
    <row r="434" spans="1:18" ht="11.25" customHeight="1">
      <c r="A434" s="103" t="s">
        <v>93</v>
      </c>
      <c r="B434" s="85">
        <v>372</v>
      </c>
      <c r="C434" s="86">
        <v>122</v>
      </c>
      <c r="D434" s="86">
        <v>1591586.14</v>
      </c>
      <c r="E434" s="86">
        <v>1286713.21</v>
      </c>
      <c r="F434" s="86">
        <v>1591586.14</v>
      </c>
      <c r="G434" s="86">
        <v>1921756.75</v>
      </c>
      <c r="H434" s="86">
        <v>1921756.75</v>
      </c>
      <c r="I434" s="86">
        <v>2554093.64</v>
      </c>
      <c r="J434" s="86">
        <v>13045.79</v>
      </c>
      <c r="K434" s="86">
        <v>10546.83</v>
      </c>
      <c r="L434" s="86">
        <v>13045.79</v>
      </c>
      <c r="M434" s="86">
        <v>15752.1</v>
      </c>
      <c r="N434" s="86">
        <v>15752.1</v>
      </c>
      <c r="O434" s="86">
        <v>20935.189999999999</v>
      </c>
      <c r="P434" s="86">
        <v>0</v>
      </c>
      <c r="Q434" s="86">
        <v>0</v>
      </c>
      <c r="R434" s="86">
        <v>0</v>
      </c>
    </row>
    <row r="435" spans="1:18" ht="11.25" customHeight="1">
      <c r="A435" s="103" t="s">
        <v>271</v>
      </c>
      <c r="B435" s="85">
        <v>373</v>
      </c>
      <c r="C435" s="86">
        <v>55</v>
      </c>
      <c r="D435" s="86">
        <v>345352.3</v>
      </c>
      <c r="E435" s="86">
        <v>232820.5</v>
      </c>
      <c r="F435" s="86">
        <v>345352.3</v>
      </c>
      <c r="G435" s="86">
        <v>512802.68</v>
      </c>
      <c r="H435" s="86">
        <v>512802.68</v>
      </c>
      <c r="I435" s="86">
        <v>633390.23</v>
      </c>
      <c r="J435" s="86">
        <v>6279.13</v>
      </c>
      <c r="K435" s="86">
        <v>4233.1000000000004</v>
      </c>
      <c r="L435" s="86">
        <v>6279.13</v>
      </c>
      <c r="M435" s="86">
        <v>9323.69</v>
      </c>
      <c r="N435" s="86">
        <v>9323.69</v>
      </c>
      <c r="O435" s="86">
        <v>11516.19</v>
      </c>
      <c r="P435" s="86">
        <v>0</v>
      </c>
      <c r="Q435" s="86">
        <v>0</v>
      </c>
      <c r="R435" s="86">
        <v>0</v>
      </c>
    </row>
    <row r="436" spans="1:18" ht="33.75" customHeight="1">
      <c r="A436" s="84" t="s">
        <v>325</v>
      </c>
      <c r="B436" s="85">
        <v>374</v>
      </c>
      <c r="C436" s="86">
        <v>3</v>
      </c>
      <c r="D436" s="86">
        <v>18257.77</v>
      </c>
      <c r="E436" s="86">
        <v>10531.38</v>
      </c>
      <c r="F436" s="86">
        <v>18257.77</v>
      </c>
      <c r="G436" s="86">
        <v>36972</v>
      </c>
      <c r="H436" s="86">
        <v>36972</v>
      </c>
      <c r="I436" s="86">
        <v>37692</v>
      </c>
      <c r="J436" s="86">
        <v>6085.92</v>
      </c>
      <c r="K436" s="86">
        <v>3510.46</v>
      </c>
      <c r="L436" s="86">
        <v>6085.92</v>
      </c>
      <c r="M436" s="86">
        <v>12324</v>
      </c>
      <c r="N436" s="86">
        <v>12324</v>
      </c>
      <c r="O436" s="86">
        <v>12564</v>
      </c>
      <c r="P436" s="86">
        <v>0</v>
      </c>
      <c r="Q436" s="86">
        <v>0</v>
      </c>
      <c r="R436" s="86">
        <v>0</v>
      </c>
    </row>
    <row r="437" spans="1:18" ht="36.75" customHeight="1">
      <c r="A437" s="84" t="s">
        <v>326</v>
      </c>
      <c r="B437" s="85">
        <v>375</v>
      </c>
      <c r="C437" s="86">
        <v>54</v>
      </c>
      <c r="D437" s="86">
        <v>329291.14</v>
      </c>
      <c r="E437" s="86">
        <v>198742.51</v>
      </c>
      <c r="F437" s="86">
        <v>329291.14</v>
      </c>
      <c r="G437" s="86">
        <v>698144.79</v>
      </c>
      <c r="H437" s="86">
        <v>698144.79</v>
      </c>
      <c r="I437" s="86">
        <v>707761.9</v>
      </c>
      <c r="J437" s="86">
        <v>6097.98</v>
      </c>
      <c r="K437" s="86">
        <v>3680.42</v>
      </c>
      <c r="L437" s="86">
        <v>6097.98</v>
      </c>
      <c r="M437" s="86">
        <v>12928.61</v>
      </c>
      <c r="N437" s="86">
        <v>12928.61</v>
      </c>
      <c r="O437" s="86">
        <v>13106.7</v>
      </c>
      <c r="P437" s="86">
        <v>0</v>
      </c>
      <c r="Q437" s="86">
        <v>0</v>
      </c>
      <c r="R437" s="86">
        <v>0</v>
      </c>
    </row>
    <row r="438" spans="1:18" ht="22.5" customHeight="1">
      <c r="A438" s="84" t="s">
        <v>327</v>
      </c>
      <c r="B438" s="85">
        <v>376</v>
      </c>
      <c r="C438" s="86">
        <v>2559</v>
      </c>
      <c r="D438" s="86">
        <v>15282141.5</v>
      </c>
      <c r="E438" s="86">
        <v>12664507.060000001</v>
      </c>
      <c r="F438" s="86">
        <v>15283257.76</v>
      </c>
      <c r="G438" s="86">
        <v>18318760.859999999</v>
      </c>
      <c r="H438" s="86">
        <v>18322142.120000001</v>
      </c>
      <c r="I438" s="86">
        <v>18873759.5</v>
      </c>
      <c r="J438" s="86">
        <v>5971.92</v>
      </c>
      <c r="K438" s="86">
        <v>4949.01</v>
      </c>
      <c r="L438" s="86">
        <v>5972.36</v>
      </c>
      <c r="M438" s="86">
        <v>7158.56</v>
      </c>
      <c r="N438" s="86">
        <v>7159.88</v>
      </c>
      <c r="O438" s="86">
        <v>7375.44</v>
      </c>
      <c r="P438" s="86">
        <v>432</v>
      </c>
      <c r="Q438" s="86">
        <v>3469743.81</v>
      </c>
      <c r="R438" s="86">
        <v>8031.81</v>
      </c>
    </row>
    <row r="439" spans="1:18" ht="30.75" customHeight="1">
      <c r="A439" s="102" t="s">
        <v>328</v>
      </c>
      <c r="B439" s="85">
        <v>377</v>
      </c>
      <c r="C439" s="86">
        <v>378</v>
      </c>
      <c r="D439" s="86">
        <v>2321183.98</v>
      </c>
      <c r="E439" s="86">
        <v>1866615.88</v>
      </c>
      <c r="F439" s="86">
        <v>2321359.86</v>
      </c>
      <c r="G439" s="86">
        <v>2629574.9900000002</v>
      </c>
      <c r="H439" s="86">
        <v>2629574.9900000002</v>
      </c>
      <c r="I439" s="86">
        <v>2778898.18</v>
      </c>
      <c r="J439" s="86">
        <v>6140.7</v>
      </c>
      <c r="K439" s="86">
        <v>4938.1400000000003</v>
      </c>
      <c r="L439" s="86">
        <v>6141.16</v>
      </c>
      <c r="M439" s="86">
        <v>6956.55</v>
      </c>
      <c r="N439" s="86">
        <v>6956.55</v>
      </c>
      <c r="O439" s="86">
        <v>7351.58</v>
      </c>
      <c r="P439" s="86">
        <v>0</v>
      </c>
      <c r="Q439" s="86">
        <v>0</v>
      </c>
      <c r="R439" s="86">
        <v>0</v>
      </c>
    </row>
    <row r="440" spans="1:18" ht="68.25" customHeight="1">
      <c r="A440" s="84" t="s">
        <v>329</v>
      </c>
      <c r="B440" s="85">
        <v>3771</v>
      </c>
      <c r="C440" s="86">
        <v>3744</v>
      </c>
      <c r="D440" s="86">
        <v>28481061.73</v>
      </c>
      <c r="E440" s="86">
        <v>23255924.079999998</v>
      </c>
      <c r="F440" s="86">
        <v>28482285.68</v>
      </c>
      <c r="G440" s="86">
        <v>34489280.700000003</v>
      </c>
      <c r="H440" s="86">
        <v>34492661.960000001</v>
      </c>
      <c r="I440" s="86">
        <v>36841661.850000001</v>
      </c>
      <c r="J440" s="86">
        <v>7607.12</v>
      </c>
      <c r="K440" s="86">
        <v>6211.52</v>
      </c>
      <c r="L440" s="86">
        <v>7607.45</v>
      </c>
      <c r="M440" s="86">
        <v>9211.8799999999992</v>
      </c>
      <c r="N440" s="86">
        <v>9212.7800000000007</v>
      </c>
      <c r="O440" s="86">
        <v>9840.19</v>
      </c>
      <c r="P440" s="86">
        <v>448</v>
      </c>
      <c r="Q440" s="86">
        <v>3663686.95</v>
      </c>
      <c r="R440" s="86">
        <v>8177.87</v>
      </c>
    </row>
    <row r="441" spans="1:18" ht="22.5" customHeight="1">
      <c r="A441" s="102" t="s">
        <v>152</v>
      </c>
      <c r="B441" s="85">
        <v>3772</v>
      </c>
      <c r="C441" s="86">
        <v>40</v>
      </c>
      <c r="D441" s="86">
        <v>522842.38</v>
      </c>
      <c r="E441" s="86">
        <v>359569.86</v>
      </c>
      <c r="F441" s="86">
        <v>522842.38</v>
      </c>
      <c r="G441" s="86">
        <v>671998.69</v>
      </c>
      <c r="H441" s="86">
        <v>671998.69</v>
      </c>
      <c r="I441" s="86">
        <v>764842.16</v>
      </c>
      <c r="J441" s="86">
        <v>13071.06</v>
      </c>
      <c r="K441" s="86">
        <v>8989.25</v>
      </c>
      <c r="L441" s="86">
        <v>13071.06</v>
      </c>
      <c r="M441" s="86">
        <v>16799.97</v>
      </c>
      <c r="N441" s="86">
        <v>16799.97</v>
      </c>
      <c r="O441" s="86">
        <v>19121.05</v>
      </c>
      <c r="P441" s="86">
        <v>1</v>
      </c>
      <c r="Q441" s="86">
        <v>18457.78</v>
      </c>
      <c r="R441" s="86">
        <v>18457.78</v>
      </c>
    </row>
    <row r="442" spans="1:18" ht="11.25" customHeight="1">
      <c r="A442" s="103" t="s">
        <v>93</v>
      </c>
      <c r="B442" s="85">
        <v>3773</v>
      </c>
      <c r="C442" s="86">
        <v>705</v>
      </c>
      <c r="D442" s="86">
        <v>8901174.4700000007</v>
      </c>
      <c r="E442" s="86">
        <v>7218611.71</v>
      </c>
      <c r="F442" s="86">
        <v>8901258.75</v>
      </c>
      <c r="G442" s="86">
        <v>10963914.24</v>
      </c>
      <c r="H442" s="86">
        <v>10963914.24</v>
      </c>
      <c r="I442" s="86">
        <v>12427509.08</v>
      </c>
      <c r="J442" s="86">
        <v>12625.78</v>
      </c>
      <c r="K442" s="86">
        <v>10239.17</v>
      </c>
      <c r="L442" s="86">
        <v>12625.9</v>
      </c>
      <c r="M442" s="86">
        <v>15551.65</v>
      </c>
      <c r="N442" s="86">
        <v>15551.65</v>
      </c>
      <c r="O442" s="86">
        <v>17627.669999999998</v>
      </c>
      <c r="P442" s="86">
        <v>3</v>
      </c>
      <c r="Q442" s="86">
        <v>51557.31</v>
      </c>
      <c r="R442" s="86">
        <v>17185.77</v>
      </c>
    </row>
    <row r="443" spans="1:18" ht="11.25" customHeight="1">
      <c r="A443" s="103" t="s">
        <v>271</v>
      </c>
      <c r="B443" s="85">
        <v>3774</v>
      </c>
      <c r="C443" s="86">
        <v>440</v>
      </c>
      <c r="D443" s="86">
        <v>3774903.38</v>
      </c>
      <c r="E443" s="86">
        <v>3013235.45</v>
      </c>
      <c r="F443" s="86">
        <v>3774926.79</v>
      </c>
      <c r="G443" s="86">
        <v>4534606.91</v>
      </c>
      <c r="H443" s="86">
        <v>4534606.91</v>
      </c>
      <c r="I443" s="86">
        <v>4775551.1100000003</v>
      </c>
      <c r="J443" s="86">
        <v>8579.33</v>
      </c>
      <c r="K443" s="86">
        <v>6848.26</v>
      </c>
      <c r="L443" s="86">
        <v>8579.3799999999992</v>
      </c>
      <c r="M443" s="86">
        <v>10305.92</v>
      </c>
      <c r="N443" s="86">
        <v>10305.92</v>
      </c>
      <c r="O443" s="86">
        <v>10853.53</v>
      </c>
      <c r="P443" s="86">
        <v>12</v>
      </c>
      <c r="Q443" s="86">
        <v>123928.05</v>
      </c>
      <c r="R443" s="86">
        <v>10327.34</v>
      </c>
    </row>
    <row r="444" spans="1:18" ht="11.25" customHeight="1">
      <c r="A444" s="103" t="s">
        <v>330</v>
      </c>
      <c r="B444" s="85">
        <v>3775</v>
      </c>
      <c r="C444" s="86">
        <v>2559</v>
      </c>
      <c r="D444" s="86">
        <v>15282141.5</v>
      </c>
      <c r="E444" s="86">
        <v>12664507.060000001</v>
      </c>
      <c r="F444" s="86">
        <v>15283257.76</v>
      </c>
      <c r="G444" s="86">
        <v>18318760.859999999</v>
      </c>
      <c r="H444" s="86">
        <v>18322142.120000001</v>
      </c>
      <c r="I444" s="86">
        <v>18873759.5</v>
      </c>
      <c r="J444" s="86">
        <v>5971.92</v>
      </c>
      <c r="K444" s="86">
        <v>4949.01</v>
      </c>
      <c r="L444" s="86">
        <v>5972.36</v>
      </c>
      <c r="M444" s="86">
        <v>7158.56</v>
      </c>
      <c r="N444" s="86">
        <v>7159.88</v>
      </c>
      <c r="O444" s="86">
        <v>7375.44</v>
      </c>
      <c r="P444" s="86">
        <v>432</v>
      </c>
      <c r="Q444" s="86">
        <v>3469743.81</v>
      </c>
      <c r="R444" s="86">
        <v>8031.81</v>
      </c>
    </row>
    <row r="445" spans="1:18" s="61" customFormat="1" ht="101.25" customHeight="1">
      <c r="A445" s="90" t="s">
        <v>331</v>
      </c>
      <c r="B445" s="109">
        <v>3776</v>
      </c>
      <c r="C445" s="86">
        <v>2269</v>
      </c>
      <c r="D445" s="86">
        <v>12063942.75</v>
      </c>
      <c r="E445" s="86">
        <v>8819904.5399999991</v>
      </c>
      <c r="F445" s="86">
        <v>12065166.699999999</v>
      </c>
      <c r="G445" s="86">
        <v>18205000.23</v>
      </c>
      <c r="H445" s="86">
        <v>18205000.23</v>
      </c>
      <c r="I445" s="86">
        <v>18598070.879999999</v>
      </c>
      <c r="J445" s="86">
        <v>5316.85</v>
      </c>
      <c r="K445" s="86">
        <v>3887.13</v>
      </c>
      <c r="L445" s="86">
        <v>5317.39</v>
      </c>
      <c r="M445" s="86">
        <v>8023.36</v>
      </c>
      <c r="N445" s="86">
        <v>8023.36</v>
      </c>
      <c r="O445" s="86">
        <v>8196.59</v>
      </c>
      <c r="P445" s="86">
        <v>173</v>
      </c>
      <c r="Q445" s="86">
        <v>1081141.25</v>
      </c>
      <c r="R445" s="86">
        <v>6249.37</v>
      </c>
    </row>
    <row r="446" spans="1:18" s="61" customFormat="1" ht="22.5" customHeight="1">
      <c r="A446" s="107" t="s">
        <v>332</v>
      </c>
      <c r="B446" s="85">
        <v>3777</v>
      </c>
      <c r="C446" s="86">
        <v>28</v>
      </c>
      <c r="D446" s="86">
        <v>296315.67</v>
      </c>
      <c r="E446" s="86">
        <v>195324.89</v>
      </c>
      <c r="F446" s="86">
        <v>296315.67</v>
      </c>
      <c r="G446" s="86">
        <v>476142.1</v>
      </c>
      <c r="H446" s="86">
        <v>476142.1</v>
      </c>
      <c r="I446" s="86">
        <v>477892.1</v>
      </c>
      <c r="J446" s="86">
        <v>10582.7</v>
      </c>
      <c r="K446" s="86">
        <v>6975.89</v>
      </c>
      <c r="L446" s="86">
        <v>10582.7</v>
      </c>
      <c r="M446" s="86">
        <v>17005.080000000002</v>
      </c>
      <c r="N446" s="86">
        <v>17005.080000000002</v>
      </c>
      <c r="O446" s="86">
        <v>17067.580000000002</v>
      </c>
      <c r="P446" s="86">
        <v>0</v>
      </c>
      <c r="Q446" s="86">
        <v>0</v>
      </c>
      <c r="R446" s="86">
        <v>0</v>
      </c>
    </row>
    <row r="447" spans="1:18" s="61" customFormat="1" ht="11.25" customHeight="1">
      <c r="A447" s="103" t="s">
        <v>144</v>
      </c>
      <c r="B447" s="85">
        <v>3778</v>
      </c>
      <c r="C447" s="86">
        <v>408</v>
      </c>
      <c r="D447" s="86">
        <v>3582681.35</v>
      </c>
      <c r="E447" s="86">
        <v>2647995.12</v>
      </c>
      <c r="F447" s="86">
        <v>3582765.63</v>
      </c>
      <c r="G447" s="86">
        <v>5687946.7400000002</v>
      </c>
      <c r="H447" s="86">
        <v>5687946.7400000002</v>
      </c>
      <c r="I447" s="86">
        <v>5708484.7400000002</v>
      </c>
      <c r="J447" s="86">
        <v>8781.08</v>
      </c>
      <c r="K447" s="86">
        <v>6490.18</v>
      </c>
      <c r="L447" s="86">
        <v>8781.2900000000009</v>
      </c>
      <c r="M447" s="86">
        <v>13941.05</v>
      </c>
      <c r="N447" s="86">
        <v>13941.05</v>
      </c>
      <c r="O447" s="86">
        <v>13991.38</v>
      </c>
      <c r="P447" s="86">
        <v>1</v>
      </c>
      <c r="Q447" s="86">
        <v>13822</v>
      </c>
      <c r="R447" s="86">
        <v>13822</v>
      </c>
    </row>
    <row r="448" spans="1:18" s="61" customFormat="1" ht="11.25" customHeight="1">
      <c r="A448" s="103" t="s">
        <v>94</v>
      </c>
      <c r="B448" s="85">
        <v>3779</v>
      </c>
      <c r="C448" s="86">
        <v>341</v>
      </c>
      <c r="D448" s="86">
        <v>2459946.37</v>
      </c>
      <c r="E448" s="86">
        <v>1925223.37</v>
      </c>
      <c r="F448" s="86">
        <v>2459969.7799999998</v>
      </c>
      <c r="G448" s="86">
        <v>3253571.32</v>
      </c>
      <c r="H448" s="86">
        <v>3253571.32</v>
      </c>
      <c r="I448" s="86">
        <v>3286099.24</v>
      </c>
      <c r="J448" s="86">
        <v>7213.92</v>
      </c>
      <c r="K448" s="86">
        <v>5645.82</v>
      </c>
      <c r="L448" s="86">
        <v>7213.99</v>
      </c>
      <c r="M448" s="86">
        <v>9541.26</v>
      </c>
      <c r="N448" s="86">
        <v>9541.26</v>
      </c>
      <c r="O448" s="86">
        <v>9636.65</v>
      </c>
      <c r="P448" s="86">
        <v>8</v>
      </c>
      <c r="Q448" s="86">
        <v>75824</v>
      </c>
      <c r="R448" s="86">
        <v>9478</v>
      </c>
    </row>
    <row r="449" spans="1:18" s="61" customFormat="1" ht="11.25" customHeight="1">
      <c r="A449" s="103" t="s">
        <v>333</v>
      </c>
      <c r="B449" s="85">
        <v>37710</v>
      </c>
      <c r="C449" s="86">
        <v>1492</v>
      </c>
      <c r="D449" s="86">
        <v>5724999.3600000003</v>
      </c>
      <c r="E449" s="86">
        <v>4051361.16</v>
      </c>
      <c r="F449" s="86">
        <v>5726115.6200000001</v>
      </c>
      <c r="G449" s="86">
        <v>8787340.0700000003</v>
      </c>
      <c r="H449" s="86">
        <v>8787340.0700000003</v>
      </c>
      <c r="I449" s="86">
        <v>9125594.8000000007</v>
      </c>
      <c r="J449" s="86">
        <v>3837.13</v>
      </c>
      <c r="K449" s="86">
        <v>2715.39</v>
      </c>
      <c r="L449" s="86">
        <v>3837.88</v>
      </c>
      <c r="M449" s="86">
        <v>5889.64</v>
      </c>
      <c r="N449" s="86">
        <v>5889.64</v>
      </c>
      <c r="O449" s="86">
        <v>6116.35</v>
      </c>
      <c r="P449" s="86">
        <v>164</v>
      </c>
      <c r="Q449" s="86">
        <v>991495.25</v>
      </c>
      <c r="R449" s="86">
        <v>6045.7</v>
      </c>
    </row>
    <row r="450" spans="1:18" s="61" customFormat="1" ht="11.25" customHeight="1">
      <c r="A450" s="84" t="s">
        <v>334</v>
      </c>
      <c r="B450" s="85">
        <v>378</v>
      </c>
      <c r="C450" s="86">
        <v>5525</v>
      </c>
      <c r="D450" s="86">
        <v>27524840.690000001</v>
      </c>
      <c r="E450" s="86">
        <v>18420890.760000002</v>
      </c>
      <c r="F450" s="86">
        <v>27584156.09</v>
      </c>
      <c r="G450" s="86">
        <v>27584156.09</v>
      </c>
      <c r="H450" s="86">
        <v>27620656.079999998</v>
      </c>
      <c r="I450" s="86">
        <v>30918448.789999999</v>
      </c>
      <c r="J450" s="86">
        <v>4981.87</v>
      </c>
      <c r="K450" s="86">
        <v>3334.1</v>
      </c>
      <c r="L450" s="86">
        <v>4992.6099999999997</v>
      </c>
      <c r="M450" s="86">
        <v>4992.6099999999997</v>
      </c>
      <c r="N450" s="86">
        <v>4999.21</v>
      </c>
      <c r="O450" s="86">
        <v>5596.1</v>
      </c>
      <c r="P450" s="86">
        <v>2</v>
      </c>
      <c r="Q450" s="86">
        <v>8401.69</v>
      </c>
      <c r="R450" s="86">
        <v>4200.84</v>
      </c>
    </row>
    <row r="451" spans="1:18" ht="13.5" customHeight="1">
      <c r="A451" s="84" t="s">
        <v>335</v>
      </c>
      <c r="B451" s="85">
        <v>379</v>
      </c>
      <c r="C451" s="86">
        <v>148</v>
      </c>
      <c r="D451" s="86">
        <v>847823.1</v>
      </c>
      <c r="E451" s="86">
        <v>634074.4</v>
      </c>
      <c r="F451" s="86">
        <v>849492.17</v>
      </c>
      <c r="G451" s="86">
        <v>849492.17</v>
      </c>
      <c r="H451" s="86">
        <v>849492.17</v>
      </c>
      <c r="I451" s="86">
        <v>958239.33</v>
      </c>
      <c r="J451" s="86">
        <v>5728.53</v>
      </c>
      <c r="K451" s="86">
        <v>4284.29</v>
      </c>
      <c r="L451" s="86">
        <v>5739.81</v>
      </c>
      <c r="M451" s="86">
        <v>5739.81</v>
      </c>
      <c r="N451" s="86">
        <v>5739.81</v>
      </c>
      <c r="O451" s="86">
        <v>6474.59</v>
      </c>
      <c r="P451" s="86">
        <v>1</v>
      </c>
      <c r="Q451" s="86">
        <v>5842.18</v>
      </c>
      <c r="R451" s="86">
        <v>5842.18</v>
      </c>
    </row>
    <row r="452" spans="1:18" ht="13.5" customHeight="1">
      <c r="A452" s="84" t="s">
        <v>336</v>
      </c>
      <c r="B452" s="85">
        <v>380</v>
      </c>
      <c r="C452" s="86">
        <v>884</v>
      </c>
      <c r="D452" s="86">
        <v>5144630.07</v>
      </c>
      <c r="E452" s="86">
        <v>3777321.17</v>
      </c>
      <c r="F452" s="86">
        <v>5160413.88</v>
      </c>
      <c r="G452" s="86">
        <v>5160413.88</v>
      </c>
      <c r="H452" s="86">
        <v>5164327.8499999996</v>
      </c>
      <c r="I452" s="86">
        <v>5624977.3099999996</v>
      </c>
      <c r="J452" s="86">
        <v>5819.72</v>
      </c>
      <c r="K452" s="86">
        <v>4272.99</v>
      </c>
      <c r="L452" s="86">
        <v>5837.57</v>
      </c>
      <c r="M452" s="86">
        <v>5837.57</v>
      </c>
      <c r="N452" s="86">
        <v>5842</v>
      </c>
      <c r="O452" s="86">
        <v>6363.1</v>
      </c>
      <c r="P452" s="86">
        <v>1</v>
      </c>
      <c r="Q452" s="86">
        <v>10843.81</v>
      </c>
      <c r="R452" s="86">
        <v>10843.81</v>
      </c>
    </row>
    <row r="453" spans="1:18" ht="21" customHeight="1">
      <c r="A453" s="84" t="s">
        <v>337</v>
      </c>
      <c r="B453" s="85">
        <v>381</v>
      </c>
      <c r="C453" s="86">
        <v>0</v>
      </c>
      <c r="D453" s="86">
        <v>0</v>
      </c>
      <c r="E453" s="86">
        <v>0</v>
      </c>
      <c r="F453" s="86">
        <v>0</v>
      </c>
      <c r="G453" s="86">
        <v>0</v>
      </c>
      <c r="H453" s="86">
        <v>0</v>
      </c>
      <c r="I453" s="86">
        <v>0</v>
      </c>
      <c r="J453" s="86">
        <v>0</v>
      </c>
      <c r="K453" s="86">
        <v>0</v>
      </c>
      <c r="L453" s="86">
        <v>0</v>
      </c>
      <c r="M453" s="86">
        <v>0</v>
      </c>
      <c r="N453" s="86">
        <v>0</v>
      </c>
      <c r="O453" s="86">
        <v>0</v>
      </c>
      <c r="P453" s="86">
        <v>0</v>
      </c>
      <c r="Q453" s="86">
        <v>0</v>
      </c>
      <c r="R453" s="86">
        <v>0</v>
      </c>
    </row>
    <row r="454" spans="1:18" ht="55.5" customHeight="1">
      <c r="A454" s="84" t="s">
        <v>338</v>
      </c>
      <c r="B454" s="85">
        <v>3811</v>
      </c>
      <c r="C454" s="86">
        <v>0</v>
      </c>
      <c r="D454" s="86">
        <v>0</v>
      </c>
      <c r="E454" s="86">
        <v>0</v>
      </c>
      <c r="F454" s="86">
        <v>0</v>
      </c>
      <c r="G454" s="86">
        <v>0</v>
      </c>
      <c r="H454" s="86">
        <v>0</v>
      </c>
      <c r="I454" s="86">
        <v>0</v>
      </c>
      <c r="J454" s="86">
        <v>0</v>
      </c>
      <c r="K454" s="86">
        <v>0</v>
      </c>
      <c r="L454" s="86">
        <v>0</v>
      </c>
      <c r="M454" s="86">
        <v>0</v>
      </c>
      <c r="N454" s="86">
        <v>0</v>
      </c>
      <c r="O454" s="86">
        <v>0</v>
      </c>
      <c r="P454" s="86">
        <v>0</v>
      </c>
      <c r="Q454" s="86">
        <v>0</v>
      </c>
      <c r="R454" s="86">
        <v>0</v>
      </c>
    </row>
    <row r="455" spans="1:18" ht="12.75" customHeight="1">
      <c r="A455" s="84" t="s">
        <v>339</v>
      </c>
      <c r="B455" s="85">
        <v>382</v>
      </c>
      <c r="C455" s="86">
        <v>17</v>
      </c>
      <c r="D455" s="86">
        <v>121178.53</v>
      </c>
      <c r="E455" s="86">
        <v>77419.66</v>
      </c>
      <c r="F455" s="86">
        <v>121178.53</v>
      </c>
      <c r="G455" s="86">
        <v>231108.04</v>
      </c>
      <c r="H455" s="86">
        <v>231108.04</v>
      </c>
      <c r="I455" s="86">
        <v>241779.97</v>
      </c>
      <c r="J455" s="86">
        <v>7128.15</v>
      </c>
      <c r="K455" s="86">
        <v>4554.1000000000004</v>
      </c>
      <c r="L455" s="86">
        <v>7128.15</v>
      </c>
      <c r="M455" s="86">
        <v>13594.59</v>
      </c>
      <c r="N455" s="86">
        <v>13594.59</v>
      </c>
      <c r="O455" s="86">
        <v>14222.35</v>
      </c>
      <c r="P455" s="86">
        <v>0</v>
      </c>
      <c r="Q455" s="86">
        <v>0</v>
      </c>
      <c r="R455" s="86">
        <v>0</v>
      </c>
    </row>
    <row r="456" spans="1:18" ht="21.75" customHeight="1">
      <c r="A456" s="84" t="s">
        <v>340</v>
      </c>
      <c r="B456" s="85">
        <v>383</v>
      </c>
      <c r="C456" s="86">
        <v>249</v>
      </c>
      <c r="D456" s="86">
        <v>1329105.6000000001</v>
      </c>
      <c r="E456" s="86">
        <v>872569.03</v>
      </c>
      <c r="F456" s="86">
        <v>1329197</v>
      </c>
      <c r="G456" s="86">
        <v>1816609.84</v>
      </c>
      <c r="H456" s="86">
        <v>1819991.1</v>
      </c>
      <c r="I456" s="86">
        <v>1924564.44</v>
      </c>
      <c r="J456" s="86">
        <v>5337.77</v>
      </c>
      <c r="K456" s="86">
        <v>3504.29</v>
      </c>
      <c r="L456" s="86">
        <v>5338.14</v>
      </c>
      <c r="M456" s="86">
        <v>7295.62</v>
      </c>
      <c r="N456" s="86">
        <v>7309.2</v>
      </c>
      <c r="O456" s="86">
        <v>7729.17</v>
      </c>
      <c r="P456" s="86">
        <v>15</v>
      </c>
      <c r="Q456" s="86">
        <v>110523.47</v>
      </c>
      <c r="R456" s="86">
        <v>7368.23</v>
      </c>
    </row>
    <row r="457" spans="1:18" ht="22.5" customHeight="1">
      <c r="A457" s="84" t="s">
        <v>341</v>
      </c>
      <c r="B457" s="85">
        <v>384</v>
      </c>
      <c r="C457" s="86">
        <v>4331</v>
      </c>
      <c r="D457" s="86">
        <v>20308498.190000001</v>
      </c>
      <c r="E457" s="86">
        <v>12573985.789999999</v>
      </c>
      <c r="F457" s="86">
        <v>20358725.239999998</v>
      </c>
      <c r="G457" s="86">
        <v>20358725.239999998</v>
      </c>
      <c r="H457" s="86">
        <v>20365256.859999999</v>
      </c>
      <c r="I457" s="86">
        <v>23016006.280000001</v>
      </c>
      <c r="J457" s="86">
        <v>4689.1000000000004</v>
      </c>
      <c r="K457" s="86">
        <v>2903.25</v>
      </c>
      <c r="L457" s="86">
        <v>4700.7</v>
      </c>
      <c r="M457" s="86">
        <v>4700.7</v>
      </c>
      <c r="N457" s="86">
        <v>4702.21</v>
      </c>
      <c r="O457" s="86">
        <v>5314.25</v>
      </c>
      <c r="P457" s="86">
        <v>1</v>
      </c>
      <c r="Q457" s="86">
        <v>4734.45</v>
      </c>
      <c r="R457" s="86">
        <v>4734.45</v>
      </c>
    </row>
    <row r="458" spans="1:18" s="61" customFormat="1" ht="33.75" customHeight="1">
      <c r="A458" s="84" t="s">
        <v>342</v>
      </c>
      <c r="B458" s="85">
        <v>385</v>
      </c>
      <c r="C458" s="86">
        <v>3</v>
      </c>
      <c r="D458" s="86">
        <v>21323.53</v>
      </c>
      <c r="E458" s="86">
        <v>16242.52</v>
      </c>
      <c r="F458" s="86">
        <v>21323.53</v>
      </c>
      <c r="G458" s="86">
        <v>21323.53</v>
      </c>
      <c r="H458" s="86">
        <v>21323.53</v>
      </c>
      <c r="I458" s="86">
        <v>22795.71</v>
      </c>
      <c r="J458" s="86">
        <v>7107.84</v>
      </c>
      <c r="K458" s="86">
        <v>5414.17</v>
      </c>
      <c r="L458" s="86">
        <v>7107.84</v>
      </c>
      <c r="M458" s="86">
        <v>7107.84</v>
      </c>
      <c r="N458" s="86">
        <v>7107.84</v>
      </c>
      <c r="O458" s="86">
        <v>7598.57</v>
      </c>
      <c r="P458" s="86">
        <v>0</v>
      </c>
      <c r="Q458" s="86">
        <v>0</v>
      </c>
      <c r="R458" s="86">
        <v>0</v>
      </c>
    </row>
    <row r="459" spans="1:18" s="61" customFormat="1" ht="45.75" customHeight="1">
      <c r="A459" s="84" t="s">
        <v>343</v>
      </c>
      <c r="B459" s="85">
        <v>386</v>
      </c>
      <c r="C459" s="86">
        <v>608</v>
      </c>
      <c r="D459" s="86">
        <v>3791231.26</v>
      </c>
      <c r="E459" s="86">
        <v>2822311.97</v>
      </c>
      <c r="F459" s="86">
        <v>3801973.45</v>
      </c>
      <c r="G459" s="86">
        <v>3801973.45</v>
      </c>
      <c r="H459" s="86">
        <v>3801973.45</v>
      </c>
      <c r="I459" s="86">
        <v>4144280.41</v>
      </c>
      <c r="J459" s="86">
        <v>6235.58</v>
      </c>
      <c r="K459" s="86">
        <v>4641.96</v>
      </c>
      <c r="L459" s="86">
        <v>6253.25</v>
      </c>
      <c r="M459" s="86">
        <v>6253.25</v>
      </c>
      <c r="N459" s="86">
        <v>6253.25</v>
      </c>
      <c r="O459" s="86">
        <v>6816.25</v>
      </c>
      <c r="P459" s="86">
        <v>2</v>
      </c>
      <c r="Q459" s="86">
        <v>16685.990000000002</v>
      </c>
      <c r="R459" s="86">
        <v>8343</v>
      </c>
    </row>
    <row r="460" spans="1:18" s="61" customFormat="1" ht="43.5" customHeight="1">
      <c r="A460" s="84" t="s">
        <v>344</v>
      </c>
      <c r="B460" s="85">
        <v>387</v>
      </c>
      <c r="C460" s="86">
        <v>424</v>
      </c>
      <c r="D460" s="86">
        <v>2201221.91</v>
      </c>
      <c r="E460" s="86">
        <v>1589083.6</v>
      </c>
      <c r="F460" s="86">
        <v>2207932.6</v>
      </c>
      <c r="G460" s="86">
        <v>2207932.6</v>
      </c>
      <c r="H460" s="86">
        <v>2211846.5699999998</v>
      </c>
      <c r="I460" s="86">
        <v>2438936.23</v>
      </c>
      <c r="J460" s="86">
        <v>5191.5600000000004</v>
      </c>
      <c r="K460" s="86">
        <v>3747.84</v>
      </c>
      <c r="L460" s="86">
        <v>5207.3900000000003</v>
      </c>
      <c r="M460" s="86">
        <v>5207.3900000000003</v>
      </c>
      <c r="N460" s="86">
        <v>5216.62</v>
      </c>
      <c r="O460" s="86">
        <v>5752.21</v>
      </c>
      <c r="P460" s="86">
        <v>0</v>
      </c>
      <c r="Q460" s="86">
        <v>0</v>
      </c>
      <c r="R460" s="86">
        <v>0</v>
      </c>
    </row>
    <row r="461" spans="1:18" ht="24.75" customHeight="1">
      <c r="A461" s="87" t="s">
        <v>345</v>
      </c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</row>
    <row r="462" spans="1:18" ht="11.25" customHeight="1">
      <c r="A462" s="84" t="s">
        <v>346</v>
      </c>
      <c r="B462" s="85">
        <v>388</v>
      </c>
      <c r="C462" s="86">
        <v>0</v>
      </c>
      <c r="D462" s="86">
        <v>0</v>
      </c>
      <c r="E462" s="86">
        <v>0</v>
      </c>
      <c r="F462" s="86">
        <v>0</v>
      </c>
      <c r="G462" s="86">
        <v>0</v>
      </c>
      <c r="H462" s="86">
        <v>0</v>
      </c>
      <c r="I462" s="86">
        <v>0</v>
      </c>
      <c r="J462" s="86">
        <v>0</v>
      </c>
      <c r="K462" s="86">
        <v>0</v>
      </c>
      <c r="L462" s="86">
        <v>0</v>
      </c>
      <c r="M462" s="86">
        <v>0</v>
      </c>
      <c r="N462" s="86">
        <v>0</v>
      </c>
      <c r="O462" s="86">
        <v>0</v>
      </c>
      <c r="P462" s="86">
        <v>0</v>
      </c>
      <c r="Q462" s="86">
        <v>0</v>
      </c>
      <c r="R462" s="86">
        <v>0</v>
      </c>
    </row>
    <row r="463" spans="1:18" ht="16.5" customHeight="1">
      <c r="A463" s="87" t="s">
        <v>347</v>
      </c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</row>
    <row r="464" spans="1:18" ht="11.25" customHeight="1">
      <c r="A464" s="84" t="s">
        <v>346</v>
      </c>
      <c r="B464" s="85">
        <v>389</v>
      </c>
      <c r="C464" s="86">
        <v>662</v>
      </c>
      <c r="D464" s="86">
        <v>3512817.32</v>
      </c>
      <c r="E464" s="86">
        <v>2771831.39</v>
      </c>
      <c r="F464" s="86">
        <v>3550026.57</v>
      </c>
      <c r="G464" s="86">
        <v>3551631.39</v>
      </c>
      <c r="H464" s="86">
        <v>3552202.79</v>
      </c>
      <c r="I464" s="86">
        <v>3789276.68</v>
      </c>
      <c r="J464" s="86">
        <v>5306.37</v>
      </c>
      <c r="K464" s="86">
        <v>4187.0600000000004</v>
      </c>
      <c r="L464" s="86">
        <v>5362.58</v>
      </c>
      <c r="M464" s="86">
        <v>5365</v>
      </c>
      <c r="N464" s="86">
        <v>5365.87</v>
      </c>
      <c r="O464" s="86">
        <v>5723.98</v>
      </c>
      <c r="P464" s="86">
        <v>8</v>
      </c>
      <c r="Q464" s="86">
        <v>32361.99</v>
      </c>
      <c r="R464" s="86">
        <v>4045.25</v>
      </c>
    </row>
    <row r="465" spans="1:18" ht="26.45" customHeight="1">
      <c r="A465" s="87" t="s">
        <v>348</v>
      </c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</row>
    <row r="466" spans="1:18" ht="11.25" customHeight="1">
      <c r="A466" s="84" t="s">
        <v>346</v>
      </c>
      <c r="B466" s="85">
        <v>390</v>
      </c>
      <c r="C466" s="86">
        <v>7763</v>
      </c>
      <c r="D466" s="86">
        <v>34858449.479999997</v>
      </c>
      <c r="E466" s="86">
        <v>26861162.309999999</v>
      </c>
      <c r="F466" s="86">
        <v>34883386.420000002</v>
      </c>
      <c r="G466" s="86">
        <v>34919916.469999999</v>
      </c>
      <c r="H466" s="86">
        <v>34931599.289999999</v>
      </c>
      <c r="I466" s="86">
        <v>38471636.630000003</v>
      </c>
      <c r="J466" s="86">
        <v>4490.33</v>
      </c>
      <c r="K466" s="86">
        <v>3460.15</v>
      </c>
      <c r="L466" s="86">
        <v>4493.54</v>
      </c>
      <c r="M466" s="86">
        <v>4498.25</v>
      </c>
      <c r="N466" s="86">
        <v>4499.76</v>
      </c>
      <c r="O466" s="86">
        <v>4955.7700000000004</v>
      </c>
      <c r="P466" s="86">
        <v>1</v>
      </c>
      <c r="Q466" s="86">
        <v>8365.82</v>
      </c>
      <c r="R466" s="86">
        <v>8365.82</v>
      </c>
    </row>
    <row r="467" spans="1:18" ht="37.5" customHeight="1">
      <c r="A467" s="84" t="s">
        <v>349</v>
      </c>
      <c r="B467" s="85">
        <v>3901</v>
      </c>
      <c r="C467" s="86">
        <v>0</v>
      </c>
      <c r="D467" s="86">
        <v>0</v>
      </c>
      <c r="E467" s="86">
        <v>0</v>
      </c>
      <c r="F467" s="86">
        <v>0</v>
      </c>
      <c r="G467" s="86">
        <v>0</v>
      </c>
      <c r="H467" s="86">
        <v>0</v>
      </c>
      <c r="I467" s="86">
        <v>0</v>
      </c>
      <c r="J467" s="86">
        <v>0</v>
      </c>
      <c r="K467" s="86">
        <v>0</v>
      </c>
      <c r="L467" s="86">
        <v>0</v>
      </c>
      <c r="M467" s="86">
        <v>0</v>
      </c>
      <c r="N467" s="86">
        <v>0</v>
      </c>
      <c r="O467" s="86">
        <v>0</v>
      </c>
      <c r="P467" s="86">
        <v>0</v>
      </c>
      <c r="Q467" s="86">
        <v>0</v>
      </c>
      <c r="R467" s="86">
        <v>0</v>
      </c>
    </row>
    <row r="468" spans="1:18" ht="17.25" customHeight="1">
      <c r="A468" s="84" t="s">
        <v>350</v>
      </c>
      <c r="B468" s="85">
        <v>391</v>
      </c>
      <c r="C468" s="86">
        <v>0</v>
      </c>
      <c r="D468" s="86">
        <v>0</v>
      </c>
      <c r="E468" s="86">
        <v>0</v>
      </c>
      <c r="F468" s="86">
        <v>0</v>
      </c>
      <c r="G468" s="86">
        <v>0</v>
      </c>
      <c r="H468" s="86">
        <v>0</v>
      </c>
      <c r="I468" s="86">
        <v>0</v>
      </c>
      <c r="J468" s="86">
        <v>0</v>
      </c>
      <c r="K468" s="86">
        <v>0</v>
      </c>
      <c r="L468" s="86">
        <v>0</v>
      </c>
      <c r="M468" s="86">
        <v>0</v>
      </c>
      <c r="N468" s="86">
        <v>0</v>
      </c>
      <c r="O468" s="86">
        <v>0</v>
      </c>
      <c r="P468" s="86">
        <v>0</v>
      </c>
      <c r="Q468" s="86">
        <v>0</v>
      </c>
      <c r="R468" s="86">
        <v>0</v>
      </c>
    </row>
    <row r="469" spans="1:18" ht="36.6" customHeight="1">
      <c r="A469" s="87" t="s">
        <v>351</v>
      </c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</row>
    <row r="470" spans="1:18" ht="11.25" customHeight="1">
      <c r="A470" s="84" t="s">
        <v>346</v>
      </c>
      <c r="B470" s="85">
        <v>396</v>
      </c>
      <c r="C470" s="83">
        <v>0</v>
      </c>
      <c r="D470" s="104">
        <v>0</v>
      </c>
      <c r="E470" s="104">
        <v>0</v>
      </c>
      <c r="F470" s="104">
        <v>0</v>
      </c>
      <c r="G470" s="104">
        <v>0</v>
      </c>
      <c r="H470" s="104">
        <v>0</v>
      </c>
      <c r="I470" s="104">
        <v>0</v>
      </c>
      <c r="J470" s="104">
        <v>0</v>
      </c>
      <c r="K470" s="104">
        <v>0</v>
      </c>
      <c r="L470" s="104">
        <v>0</v>
      </c>
      <c r="M470" s="104">
        <v>0</v>
      </c>
      <c r="N470" s="104">
        <v>0</v>
      </c>
      <c r="O470" s="104">
        <v>0</v>
      </c>
      <c r="P470" s="83">
        <v>0</v>
      </c>
      <c r="Q470" s="104">
        <v>0</v>
      </c>
      <c r="R470" s="104">
        <v>0</v>
      </c>
    </row>
    <row r="471" spans="1:18" ht="24" customHeight="1">
      <c r="A471" s="87" t="s">
        <v>352</v>
      </c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</row>
    <row r="472" spans="1:18" ht="11.25" customHeight="1">
      <c r="A472" s="84" t="s">
        <v>346</v>
      </c>
      <c r="B472" s="85">
        <v>397</v>
      </c>
      <c r="C472" s="86">
        <v>588</v>
      </c>
      <c r="D472" s="86">
        <v>3088377.01</v>
      </c>
      <c r="E472" s="86">
        <v>2556017.2400000002</v>
      </c>
      <c r="F472" s="86">
        <v>3092570.35</v>
      </c>
      <c r="G472" s="86">
        <v>3092570.35</v>
      </c>
      <c r="H472" s="86">
        <v>3092570.35</v>
      </c>
      <c r="I472" s="86">
        <v>3234346.61</v>
      </c>
      <c r="J472" s="86">
        <v>5252.34</v>
      </c>
      <c r="K472" s="86">
        <v>4346.97</v>
      </c>
      <c r="L472" s="86">
        <v>5259.47</v>
      </c>
      <c r="M472" s="86">
        <v>5259.47</v>
      </c>
      <c r="N472" s="86">
        <v>5259.47</v>
      </c>
      <c r="O472" s="86">
        <v>5500.59</v>
      </c>
      <c r="P472" s="86">
        <v>0</v>
      </c>
      <c r="Q472" s="86">
        <v>0</v>
      </c>
      <c r="R472" s="86">
        <v>0</v>
      </c>
    </row>
    <row r="473" spans="1:18" ht="33.75" customHeight="1">
      <c r="A473" s="107" t="s">
        <v>353</v>
      </c>
      <c r="B473" s="85">
        <v>398</v>
      </c>
      <c r="C473" s="86">
        <v>4</v>
      </c>
      <c r="D473" s="86">
        <v>36630.870000000003</v>
      </c>
      <c r="E473" s="86">
        <v>30474.93</v>
      </c>
      <c r="F473" s="86">
        <v>36630.870000000003</v>
      </c>
      <c r="G473" s="86">
        <v>36630.870000000003</v>
      </c>
      <c r="H473" s="86">
        <v>36630.870000000003</v>
      </c>
      <c r="I473" s="86">
        <v>75258.100000000006</v>
      </c>
      <c r="J473" s="86">
        <v>9157.7199999999993</v>
      </c>
      <c r="K473" s="86">
        <v>7618.73</v>
      </c>
      <c r="L473" s="86">
        <v>9157.7199999999993</v>
      </c>
      <c r="M473" s="86">
        <v>9157.7199999999993</v>
      </c>
      <c r="N473" s="86">
        <v>9157.7199999999993</v>
      </c>
      <c r="O473" s="86">
        <v>18814.52</v>
      </c>
      <c r="P473" s="86">
        <v>0</v>
      </c>
      <c r="Q473" s="86">
        <v>0</v>
      </c>
      <c r="R473" s="86">
        <v>0</v>
      </c>
    </row>
    <row r="474" spans="1:18" ht="56.25" customHeight="1">
      <c r="A474" s="84" t="s">
        <v>354</v>
      </c>
      <c r="B474" s="85">
        <v>3981</v>
      </c>
      <c r="C474" s="86">
        <v>4</v>
      </c>
      <c r="D474" s="86">
        <v>36630.870000000003</v>
      </c>
      <c r="E474" s="86">
        <v>30474.93</v>
      </c>
      <c r="F474" s="86">
        <v>36630.870000000003</v>
      </c>
      <c r="G474" s="86">
        <v>36630.870000000003</v>
      </c>
      <c r="H474" s="86">
        <v>36630.870000000003</v>
      </c>
      <c r="I474" s="86">
        <v>75258.100000000006</v>
      </c>
      <c r="J474" s="86">
        <v>9157.7199999999993</v>
      </c>
      <c r="K474" s="86">
        <v>7618.73</v>
      </c>
      <c r="L474" s="86">
        <v>9157.7199999999993</v>
      </c>
      <c r="M474" s="86">
        <v>9157.7199999999993</v>
      </c>
      <c r="N474" s="86">
        <v>9157.7199999999993</v>
      </c>
      <c r="O474" s="86">
        <v>18814.52</v>
      </c>
      <c r="P474" s="86">
        <v>0</v>
      </c>
      <c r="Q474" s="86">
        <v>0</v>
      </c>
      <c r="R474" s="86">
        <v>0</v>
      </c>
    </row>
    <row r="475" spans="1:18" ht="22.5" customHeight="1">
      <c r="A475" s="87" t="s">
        <v>355</v>
      </c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</row>
    <row r="476" spans="1:18" ht="11.25" customHeight="1">
      <c r="A476" s="84" t="s">
        <v>346</v>
      </c>
      <c r="B476" s="85">
        <v>402</v>
      </c>
      <c r="C476" s="86">
        <v>862</v>
      </c>
      <c r="D476" s="86">
        <v>4598126.62</v>
      </c>
      <c r="E476" s="86">
        <v>3436070.55</v>
      </c>
      <c r="F476" s="86">
        <v>4616467.1900000004</v>
      </c>
      <c r="G476" s="86">
        <v>4654991.76</v>
      </c>
      <c r="H476" s="86">
        <v>4664215.08</v>
      </c>
      <c r="I476" s="86">
        <v>5134115.08</v>
      </c>
      <c r="J476" s="86">
        <v>5334.25</v>
      </c>
      <c r="K476" s="86">
        <v>3986.16</v>
      </c>
      <c r="L476" s="86">
        <v>5355.53</v>
      </c>
      <c r="M476" s="86">
        <v>5400.22</v>
      </c>
      <c r="N476" s="86">
        <v>5410.92</v>
      </c>
      <c r="O476" s="86">
        <v>5956.05</v>
      </c>
      <c r="P476" s="86">
        <v>0</v>
      </c>
      <c r="Q476" s="86">
        <v>0</v>
      </c>
      <c r="R476" s="86">
        <v>0</v>
      </c>
    </row>
    <row r="477" spans="1:18" ht="22.5" customHeight="1">
      <c r="A477" s="107" t="s">
        <v>356</v>
      </c>
      <c r="B477" s="85">
        <v>403</v>
      </c>
      <c r="C477" s="86">
        <v>94</v>
      </c>
      <c r="D477" s="86">
        <v>667327.18999999994</v>
      </c>
      <c r="E477" s="86">
        <v>454915.84000000003</v>
      </c>
      <c r="F477" s="86">
        <v>668949.64</v>
      </c>
      <c r="G477" s="86">
        <v>703648.67</v>
      </c>
      <c r="H477" s="86">
        <v>703648.67</v>
      </c>
      <c r="I477" s="86">
        <v>751413.87</v>
      </c>
      <c r="J477" s="86">
        <v>7099.23</v>
      </c>
      <c r="K477" s="86">
        <v>4839.53</v>
      </c>
      <c r="L477" s="86">
        <v>7116.49</v>
      </c>
      <c r="M477" s="86">
        <v>7485.62</v>
      </c>
      <c r="N477" s="86">
        <v>7485.62</v>
      </c>
      <c r="O477" s="86">
        <v>7993.76</v>
      </c>
      <c r="P477" s="86">
        <v>0</v>
      </c>
      <c r="Q477" s="86">
        <v>0</v>
      </c>
      <c r="R477" s="86">
        <v>0</v>
      </c>
    </row>
    <row r="478" spans="1:18" ht="11.25" customHeight="1">
      <c r="A478" s="84" t="s">
        <v>357</v>
      </c>
      <c r="B478" s="85">
        <v>404</v>
      </c>
      <c r="C478" s="86">
        <v>768</v>
      </c>
      <c r="D478" s="86">
        <v>3930799.43</v>
      </c>
      <c r="E478" s="86">
        <v>2981154.71</v>
      </c>
      <c r="F478" s="86">
        <v>3947517.55</v>
      </c>
      <c r="G478" s="86">
        <v>3951343.09</v>
      </c>
      <c r="H478" s="86">
        <v>3960566.41</v>
      </c>
      <c r="I478" s="86">
        <v>4382701.21</v>
      </c>
      <c r="J478" s="86">
        <v>5118.2299999999996</v>
      </c>
      <c r="K478" s="86">
        <v>3881.71</v>
      </c>
      <c r="L478" s="86">
        <v>5140</v>
      </c>
      <c r="M478" s="86">
        <v>5144.9799999999996</v>
      </c>
      <c r="N478" s="86">
        <v>5156.99</v>
      </c>
      <c r="O478" s="86">
        <v>5706.64</v>
      </c>
      <c r="P478" s="86">
        <v>0</v>
      </c>
      <c r="Q478" s="86">
        <v>0</v>
      </c>
      <c r="R478" s="86">
        <v>0</v>
      </c>
    </row>
    <row r="479" spans="1:18" ht="27" customHeight="1">
      <c r="A479" s="87" t="s">
        <v>358</v>
      </c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</row>
    <row r="480" spans="1:18" ht="31.5" customHeight="1">
      <c r="A480" s="84" t="s">
        <v>359</v>
      </c>
      <c r="B480" s="85">
        <v>4041</v>
      </c>
      <c r="C480" s="86">
        <v>13</v>
      </c>
      <c r="D480" s="86">
        <v>96758.49</v>
      </c>
      <c r="E480" s="86">
        <v>76185.77</v>
      </c>
      <c r="F480" s="86">
        <v>96758.49</v>
      </c>
      <c r="G480" s="86">
        <v>101130.68</v>
      </c>
      <c r="H480" s="86">
        <v>101130.68</v>
      </c>
      <c r="I480" s="86">
        <v>107620.02</v>
      </c>
      <c r="J480" s="86">
        <v>7442.96</v>
      </c>
      <c r="K480" s="86">
        <v>5860.44</v>
      </c>
      <c r="L480" s="86">
        <v>7442.96</v>
      </c>
      <c r="M480" s="86">
        <v>7779.28</v>
      </c>
      <c r="N480" s="86">
        <v>7779.28</v>
      </c>
      <c r="O480" s="86">
        <v>8278.4599999999991</v>
      </c>
      <c r="P480" s="86">
        <v>0</v>
      </c>
      <c r="Q480" s="86">
        <v>0</v>
      </c>
      <c r="R480" s="86">
        <v>0</v>
      </c>
    </row>
    <row r="481" spans="1:18" ht="21" customHeight="1">
      <c r="A481" s="84" t="s">
        <v>360</v>
      </c>
      <c r="B481" s="85">
        <v>4042</v>
      </c>
      <c r="C481" s="86">
        <v>3</v>
      </c>
      <c r="D481" s="86">
        <v>27393.1</v>
      </c>
      <c r="E481" s="86">
        <v>23758.13</v>
      </c>
      <c r="F481" s="86">
        <v>27393.1</v>
      </c>
      <c r="G481" s="86">
        <v>27393.1</v>
      </c>
      <c r="H481" s="86">
        <v>27393.1</v>
      </c>
      <c r="I481" s="86">
        <v>28533.1</v>
      </c>
      <c r="J481" s="86">
        <v>9131.0300000000007</v>
      </c>
      <c r="K481" s="86">
        <v>7919.38</v>
      </c>
      <c r="L481" s="86">
        <v>9131.0300000000007</v>
      </c>
      <c r="M481" s="86">
        <v>9131.0300000000007</v>
      </c>
      <c r="N481" s="86">
        <v>9131.0300000000007</v>
      </c>
      <c r="O481" s="86">
        <v>9511.0300000000007</v>
      </c>
      <c r="P481" s="86">
        <v>0</v>
      </c>
      <c r="Q481" s="86">
        <v>0</v>
      </c>
      <c r="R481" s="86">
        <v>0</v>
      </c>
    </row>
    <row r="482" spans="1:18" ht="54" customHeight="1">
      <c r="A482" s="84" t="s">
        <v>361</v>
      </c>
      <c r="B482" s="85">
        <v>4043</v>
      </c>
      <c r="C482" s="86">
        <v>1</v>
      </c>
      <c r="D482" s="86">
        <v>5105.8100000000004</v>
      </c>
      <c r="E482" s="86">
        <v>3886.16</v>
      </c>
      <c r="F482" s="86">
        <v>5105.8100000000004</v>
      </c>
      <c r="G482" s="86">
        <v>9478</v>
      </c>
      <c r="H482" s="86">
        <v>9478</v>
      </c>
      <c r="I482" s="86">
        <v>10048</v>
      </c>
      <c r="J482" s="86">
        <v>5105.8100000000004</v>
      </c>
      <c r="K482" s="86">
        <v>3886.16</v>
      </c>
      <c r="L482" s="86">
        <v>5105.8100000000004</v>
      </c>
      <c r="M482" s="86">
        <v>9478</v>
      </c>
      <c r="N482" s="86">
        <v>9478</v>
      </c>
      <c r="O482" s="86">
        <v>10048</v>
      </c>
      <c r="P482" s="86">
        <v>0</v>
      </c>
      <c r="Q482" s="86">
        <v>0</v>
      </c>
      <c r="R482" s="86">
        <v>0</v>
      </c>
    </row>
    <row r="483" spans="1:18" ht="22.5" customHeight="1">
      <c r="A483" s="107" t="s">
        <v>362</v>
      </c>
      <c r="B483" s="85">
        <v>4044</v>
      </c>
      <c r="C483" s="86">
        <v>0</v>
      </c>
      <c r="D483" s="86">
        <v>0</v>
      </c>
      <c r="E483" s="86">
        <v>0</v>
      </c>
      <c r="F483" s="86">
        <v>0</v>
      </c>
      <c r="G483" s="86">
        <v>0</v>
      </c>
      <c r="H483" s="86">
        <v>0</v>
      </c>
      <c r="I483" s="86">
        <v>0</v>
      </c>
      <c r="J483" s="86">
        <v>0</v>
      </c>
      <c r="K483" s="86">
        <v>0</v>
      </c>
      <c r="L483" s="86">
        <v>0</v>
      </c>
      <c r="M483" s="86">
        <v>0</v>
      </c>
      <c r="N483" s="86">
        <v>0</v>
      </c>
      <c r="O483" s="86">
        <v>0</v>
      </c>
      <c r="P483" s="86">
        <v>0</v>
      </c>
      <c r="Q483" s="86">
        <v>0</v>
      </c>
      <c r="R483" s="86">
        <v>0</v>
      </c>
    </row>
    <row r="484" spans="1:18" ht="11.25" customHeight="1">
      <c r="A484" s="84" t="s">
        <v>363</v>
      </c>
      <c r="B484" s="85">
        <v>4045</v>
      </c>
      <c r="C484" s="86">
        <v>0</v>
      </c>
      <c r="D484" s="86">
        <v>0</v>
      </c>
      <c r="E484" s="86">
        <v>0</v>
      </c>
      <c r="F484" s="86">
        <v>0</v>
      </c>
      <c r="G484" s="86">
        <v>0</v>
      </c>
      <c r="H484" s="86">
        <v>0</v>
      </c>
      <c r="I484" s="86">
        <v>0</v>
      </c>
      <c r="J484" s="86">
        <v>0</v>
      </c>
      <c r="K484" s="86">
        <v>0</v>
      </c>
      <c r="L484" s="86">
        <v>0</v>
      </c>
      <c r="M484" s="86">
        <v>0</v>
      </c>
      <c r="N484" s="86">
        <v>0</v>
      </c>
      <c r="O484" s="86">
        <v>0</v>
      </c>
      <c r="P484" s="86">
        <v>0</v>
      </c>
      <c r="Q484" s="86">
        <v>0</v>
      </c>
      <c r="R484" s="86">
        <v>0</v>
      </c>
    </row>
    <row r="485" spans="1:18" ht="11.25" customHeight="1">
      <c r="A485" s="84" t="s">
        <v>364</v>
      </c>
      <c r="B485" s="85">
        <v>4046</v>
      </c>
      <c r="C485" s="86">
        <v>1</v>
      </c>
      <c r="D485" s="86">
        <v>5105.8100000000004</v>
      </c>
      <c r="E485" s="86">
        <v>3886.16</v>
      </c>
      <c r="F485" s="86">
        <v>5105.8100000000004</v>
      </c>
      <c r="G485" s="86">
        <v>9478</v>
      </c>
      <c r="H485" s="86">
        <v>9478</v>
      </c>
      <c r="I485" s="86">
        <v>10048</v>
      </c>
      <c r="J485" s="86">
        <v>5105.8100000000004</v>
      </c>
      <c r="K485" s="86">
        <v>3886.16</v>
      </c>
      <c r="L485" s="86">
        <v>5105.8100000000004</v>
      </c>
      <c r="M485" s="86">
        <v>9478</v>
      </c>
      <c r="N485" s="86">
        <v>9478</v>
      </c>
      <c r="O485" s="86">
        <v>10048</v>
      </c>
      <c r="P485" s="86">
        <v>0</v>
      </c>
      <c r="Q485" s="86">
        <v>0</v>
      </c>
      <c r="R485" s="86">
        <v>0</v>
      </c>
    </row>
    <row r="486" spans="1:18" ht="33.75" customHeight="1">
      <c r="A486" s="84" t="s">
        <v>365</v>
      </c>
      <c r="B486" s="85">
        <v>4047</v>
      </c>
      <c r="C486" s="86">
        <v>7</v>
      </c>
      <c r="D486" s="86">
        <v>55520.800000000003</v>
      </c>
      <c r="E486" s="86">
        <v>43780.15</v>
      </c>
      <c r="F486" s="86">
        <v>55520.800000000003</v>
      </c>
      <c r="G486" s="86">
        <v>55520.800000000003</v>
      </c>
      <c r="H486" s="86">
        <v>55520.800000000003</v>
      </c>
      <c r="I486" s="86">
        <v>59274.14</v>
      </c>
      <c r="J486" s="86">
        <v>7931.54</v>
      </c>
      <c r="K486" s="86">
        <v>6254.31</v>
      </c>
      <c r="L486" s="86">
        <v>7931.54</v>
      </c>
      <c r="M486" s="86">
        <v>7931.54</v>
      </c>
      <c r="N486" s="86">
        <v>7931.54</v>
      </c>
      <c r="O486" s="86">
        <v>8467.73</v>
      </c>
      <c r="P486" s="86">
        <v>0</v>
      </c>
      <c r="Q486" s="86">
        <v>0</v>
      </c>
      <c r="R486" s="86">
        <v>0</v>
      </c>
    </row>
    <row r="487" spans="1:18" ht="22.5" customHeight="1">
      <c r="A487" s="93" t="s">
        <v>366</v>
      </c>
      <c r="B487" s="85">
        <v>4048</v>
      </c>
      <c r="C487" s="86">
        <v>1</v>
      </c>
      <c r="D487" s="86">
        <v>4484.6000000000004</v>
      </c>
      <c r="E487" s="86">
        <v>2691.61</v>
      </c>
      <c r="F487" s="86">
        <v>4484.6000000000004</v>
      </c>
      <c r="G487" s="86">
        <v>4484.6000000000004</v>
      </c>
      <c r="H487" s="86">
        <v>4484.6000000000004</v>
      </c>
      <c r="I487" s="86">
        <v>5054.6000000000004</v>
      </c>
      <c r="J487" s="86">
        <v>4484.6000000000004</v>
      </c>
      <c r="K487" s="86">
        <v>2691.61</v>
      </c>
      <c r="L487" s="86">
        <v>4484.6000000000004</v>
      </c>
      <c r="M487" s="86">
        <v>4484.6000000000004</v>
      </c>
      <c r="N487" s="86">
        <v>4484.6000000000004</v>
      </c>
      <c r="O487" s="86">
        <v>5054.6000000000004</v>
      </c>
      <c r="P487" s="86">
        <v>0</v>
      </c>
      <c r="Q487" s="86">
        <v>0</v>
      </c>
      <c r="R487" s="86">
        <v>0</v>
      </c>
    </row>
    <row r="488" spans="1:18" ht="11.25" customHeight="1">
      <c r="A488" s="93" t="s">
        <v>367</v>
      </c>
      <c r="B488" s="85">
        <v>4049</v>
      </c>
      <c r="C488" s="86">
        <v>6</v>
      </c>
      <c r="D488" s="86">
        <v>51036.2</v>
      </c>
      <c r="E488" s="86">
        <v>41088.54</v>
      </c>
      <c r="F488" s="86">
        <v>51036.2</v>
      </c>
      <c r="G488" s="86">
        <v>51036.2</v>
      </c>
      <c r="H488" s="86">
        <v>51036.2</v>
      </c>
      <c r="I488" s="86">
        <v>54219.54</v>
      </c>
      <c r="J488" s="86">
        <v>8506.0300000000007</v>
      </c>
      <c r="K488" s="86">
        <v>6848.09</v>
      </c>
      <c r="L488" s="86">
        <v>8506.0300000000007</v>
      </c>
      <c r="M488" s="86">
        <v>8506.0300000000007</v>
      </c>
      <c r="N488" s="86">
        <v>8506.0300000000007</v>
      </c>
      <c r="O488" s="86">
        <v>9036.59</v>
      </c>
      <c r="P488" s="86">
        <v>0</v>
      </c>
      <c r="Q488" s="86">
        <v>0</v>
      </c>
      <c r="R488" s="86">
        <v>0</v>
      </c>
    </row>
    <row r="489" spans="1:18" ht="22.5" customHeight="1">
      <c r="A489" s="84" t="s">
        <v>368</v>
      </c>
      <c r="B489" s="85">
        <v>40410</v>
      </c>
      <c r="C489" s="86">
        <v>0</v>
      </c>
      <c r="D489" s="86">
        <v>0</v>
      </c>
      <c r="E489" s="86">
        <v>0</v>
      </c>
      <c r="F489" s="86">
        <v>0</v>
      </c>
      <c r="G489" s="86">
        <v>0</v>
      </c>
      <c r="H489" s="86">
        <v>0</v>
      </c>
      <c r="I489" s="86">
        <v>0</v>
      </c>
      <c r="J489" s="86">
        <v>0</v>
      </c>
      <c r="K489" s="86">
        <v>0</v>
      </c>
      <c r="L489" s="86">
        <v>0</v>
      </c>
      <c r="M489" s="86">
        <v>0</v>
      </c>
      <c r="N489" s="86">
        <v>0</v>
      </c>
      <c r="O489" s="86">
        <v>0</v>
      </c>
      <c r="P489" s="86">
        <v>0</v>
      </c>
      <c r="Q489" s="86">
        <v>0</v>
      </c>
      <c r="R489" s="86">
        <v>0</v>
      </c>
    </row>
    <row r="490" spans="1:18" ht="22.5" customHeight="1">
      <c r="A490" s="84" t="s">
        <v>369</v>
      </c>
      <c r="B490" s="85">
        <v>40411</v>
      </c>
      <c r="C490" s="86">
        <v>2</v>
      </c>
      <c r="D490" s="86">
        <v>8738.7800000000007</v>
      </c>
      <c r="E490" s="86">
        <v>4761.33</v>
      </c>
      <c r="F490" s="86">
        <v>8738.7800000000007</v>
      </c>
      <c r="G490" s="86">
        <v>8738.7800000000007</v>
      </c>
      <c r="H490" s="86">
        <v>8738.7800000000007</v>
      </c>
      <c r="I490" s="86">
        <v>9764.7800000000007</v>
      </c>
      <c r="J490" s="86">
        <v>4369.3900000000003</v>
      </c>
      <c r="K490" s="86">
        <v>2380.66</v>
      </c>
      <c r="L490" s="86">
        <v>4369.3900000000003</v>
      </c>
      <c r="M490" s="86">
        <v>4369.3900000000003</v>
      </c>
      <c r="N490" s="86">
        <v>4369.3900000000003</v>
      </c>
      <c r="O490" s="86">
        <v>4882.3900000000003</v>
      </c>
      <c r="P490" s="86">
        <v>0</v>
      </c>
      <c r="Q490" s="86">
        <v>0</v>
      </c>
      <c r="R490" s="86">
        <v>0</v>
      </c>
    </row>
    <row r="491" spans="1:18" ht="27" customHeight="1">
      <c r="A491" s="87" t="s">
        <v>370</v>
      </c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</row>
    <row r="492" spans="1:18" ht="11.25" customHeight="1">
      <c r="A492" s="84" t="s">
        <v>371</v>
      </c>
      <c r="B492" s="85">
        <v>40412</v>
      </c>
      <c r="C492" s="86">
        <v>172</v>
      </c>
      <c r="D492" s="86">
        <v>1938448.28</v>
      </c>
      <c r="E492" s="86">
        <v>1832936.57</v>
      </c>
      <c r="F492" s="86">
        <v>1938448.28</v>
      </c>
      <c r="G492" s="86">
        <v>1938448.28</v>
      </c>
      <c r="H492" s="86">
        <v>2712234.27</v>
      </c>
      <c r="I492" s="86">
        <v>2726279.43</v>
      </c>
      <c r="J492" s="86">
        <v>11270.05</v>
      </c>
      <c r="K492" s="86">
        <v>10656.61</v>
      </c>
      <c r="L492" s="86">
        <v>11270.05</v>
      </c>
      <c r="M492" s="86">
        <v>11270.05</v>
      </c>
      <c r="N492" s="86">
        <v>15768.8</v>
      </c>
      <c r="O492" s="86">
        <v>15850.46</v>
      </c>
      <c r="P492" s="86">
        <v>0</v>
      </c>
      <c r="Q492" s="86">
        <v>0</v>
      </c>
      <c r="R492" s="86">
        <v>0</v>
      </c>
    </row>
    <row r="493" spans="1:18" ht="45" customHeight="1">
      <c r="A493" s="107" t="s">
        <v>372</v>
      </c>
      <c r="B493" s="85">
        <v>40413</v>
      </c>
      <c r="C493" s="86">
        <v>172</v>
      </c>
      <c r="D493" s="86">
        <v>1938448.28</v>
      </c>
      <c r="E493" s="86">
        <v>1832936.57</v>
      </c>
      <c r="F493" s="86">
        <v>1938448.28</v>
      </c>
      <c r="G493" s="86">
        <v>1938448.28</v>
      </c>
      <c r="H493" s="86">
        <v>2712234.27</v>
      </c>
      <c r="I493" s="86">
        <v>2726279.43</v>
      </c>
      <c r="J493" s="86">
        <v>11270.05</v>
      </c>
      <c r="K493" s="86">
        <v>10656.61</v>
      </c>
      <c r="L493" s="86">
        <v>11270.05</v>
      </c>
      <c r="M493" s="86">
        <v>11270.05</v>
      </c>
      <c r="N493" s="86">
        <v>15768.8</v>
      </c>
      <c r="O493" s="86">
        <v>15850.46</v>
      </c>
      <c r="P493" s="86">
        <v>0</v>
      </c>
      <c r="Q493" s="86">
        <v>0</v>
      </c>
      <c r="R493" s="86">
        <v>0</v>
      </c>
    </row>
    <row r="494" spans="1:18" ht="22.5" customHeight="1">
      <c r="A494" s="107" t="s">
        <v>373</v>
      </c>
      <c r="B494" s="85">
        <v>40414</v>
      </c>
      <c r="C494" s="86">
        <v>114</v>
      </c>
      <c r="D494" s="86">
        <v>1482473.29</v>
      </c>
      <c r="E494" s="86">
        <v>1409126.03</v>
      </c>
      <c r="F494" s="86">
        <v>1482473.29</v>
      </c>
      <c r="G494" s="86">
        <v>1482473.29</v>
      </c>
      <c r="H494" s="86">
        <v>2117457.84</v>
      </c>
      <c r="I494" s="86">
        <v>2117457.84</v>
      </c>
      <c r="J494" s="86">
        <v>13004.15</v>
      </c>
      <c r="K494" s="86">
        <v>12360.75</v>
      </c>
      <c r="L494" s="86">
        <v>13004.15</v>
      </c>
      <c r="M494" s="86">
        <v>13004.15</v>
      </c>
      <c r="N494" s="86">
        <v>18574.189999999999</v>
      </c>
      <c r="O494" s="86">
        <v>18574.189999999999</v>
      </c>
      <c r="P494" s="86">
        <v>0</v>
      </c>
      <c r="Q494" s="86">
        <v>0</v>
      </c>
      <c r="R494" s="86">
        <v>0</v>
      </c>
    </row>
    <row r="495" spans="1:18" ht="11.25" customHeight="1">
      <c r="A495" s="84" t="s">
        <v>374</v>
      </c>
      <c r="B495" s="85">
        <v>40415</v>
      </c>
      <c r="C495" s="86">
        <v>0</v>
      </c>
      <c r="D495" s="86">
        <v>0</v>
      </c>
      <c r="E495" s="86">
        <v>0</v>
      </c>
      <c r="F495" s="86">
        <v>0</v>
      </c>
      <c r="G495" s="86">
        <v>0</v>
      </c>
      <c r="H495" s="86">
        <v>0</v>
      </c>
      <c r="I495" s="86">
        <v>0</v>
      </c>
      <c r="J495" s="86">
        <v>0</v>
      </c>
      <c r="K495" s="86">
        <v>0</v>
      </c>
      <c r="L495" s="86">
        <v>0</v>
      </c>
      <c r="M495" s="86">
        <v>0</v>
      </c>
      <c r="N495" s="86">
        <v>0</v>
      </c>
      <c r="O495" s="86">
        <v>0</v>
      </c>
      <c r="P495" s="86">
        <v>0</v>
      </c>
      <c r="Q495" s="86">
        <v>0</v>
      </c>
      <c r="R495" s="86">
        <v>0</v>
      </c>
    </row>
    <row r="496" spans="1:18" ht="11.25" customHeight="1">
      <c r="A496" s="84" t="s">
        <v>375</v>
      </c>
      <c r="B496" s="85">
        <v>40416</v>
      </c>
      <c r="C496" s="86">
        <v>58</v>
      </c>
      <c r="D496" s="86">
        <v>455974.99</v>
      </c>
      <c r="E496" s="86">
        <v>423810.54</v>
      </c>
      <c r="F496" s="86">
        <v>455974.99</v>
      </c>
      <c r="G496" s="86">
        <v>455974.99</v>
      </c>
      <c r="H496" s="86">
        <v>594776.43000000005</v>
      </c>
      <c r="I496" s="86">
        <v>608821.59</v>
      </c>
      <c r="J496" s="86">
        <v>7861.64</v>
      </c>
      <c r="K496" s="86">
        <v>7307.08</v>
      </c>
      <c r="L496" s="86">
        <v>7861.64</v>
      </c>
      <c r="M496" s="86">
        <v>7861.64</v>
      </c>
      <c r="N496" s="86">
        <v>10254.77</v>
      </c>
      <c r="O496" s="86">
        <v>10496.92</v>
      </c>
      <c r="P496" s="86">
        <v>0</v>
      </c>
      <c r="Q496" s="86">
        <v>0</v>
      </c>
      <c r="R496" s="86">
        <v>0</v>
      </c>
    </row>
    <row r="497" spans="1:18" ht="22.5" customHeight="1">
      <c r="A497" s="84" t="s">
        <v>376</v>
      </c>
      <c r="B497" s="85">
        <v>40417</v>
      </c>
      <c r="C497" s="86">
        <v>0</v>
      </c>
      <c r="D497" s="86">
        <v>0</v>
      </c>
      <c r="E497" s="86">
        <v>0</v>
      </c>
      <c r="F497" s="86">
        <v>0</v>
      </c>
      <c r="G497" s="86">
        <v>0</v>
      </c>
      <c r="H497" s="86">
        <v>0</v>
      </c>
      <c r="I497" s="86">
        <v>0</v>
      </c>
      <c r="J497" s="86">
        <v>0</v>
      </c>
      <c r="K497" s="86">
        <v>0</v>
      </c>
      <c r="L497" s="86">
        <v>0</v>
      </c>
      <c r="M497" s="86">
        <v>0</v>
      </c>
      <c r="N497" s="86">
        <v>0</v>
      </c>
      <c r="O497" s="86">
        <v>0</v>
      </c>
      <c r="P497" s="86">
        <v>0</v>
      </c>
      <c r="Q497" s="86">
        <v>0</v>
      </c>
      <c r="R497" s="86">
        <v>0</v>
      </c>
    </row>
    <row r="498" spans="1:18" ht="11.25" customHeight="1">
      <c r="A498" s="84" t="s">
        <v>374</v>
      </c>
      <c r="B498" s="85">
        <v>40418</v>
      </c>
      <c r="C498" s="86">
        <v>0</v>
      </c>
      <c r="D498" s="86">
        <v>0</v>
      </c>
      <c r="E498" s="86">
        <v>0</v>
      </c>
      <c r="F498" s="86">
        <v>0</v>
      </c>
      <c r="G498" s="86">
        <v>0</v>
      </c>
      <c r="H498" s="86">
        <v>0</v>
      </c>
      <c r="I498" s="86">
        <v>0</v>
      </c>
      <c r="J498" s="86">
        <v>0</v>
      </c>
      <c r="K498" s="86">
        <v>0</v>
      </c>
      <c r="L498" s="86">
        <v>0</v>
      </c>
      <c r="M498" s="86">
        <v>0</v>
      </c>
      <c r="N498" s="86">
        <v>0</v>
      </c>
      <c r="O498" s="86">
        <v>0</v>
      </c>
      <c r="P498" s="86">
        <v>0</v>
      </c>
      <c r="Q498" s="86">
        <v>0</v>
      </c>
      <c r="R498" s="86">
        <v>0</v>
      </c>
    </row>
    <row r="499" spans="1:18" ht="11.25" customHeight="1">
      <c r="A499" s="84" t="s">
        <v>375</v>
      </c>
      <c r="B499" s="85">
        <v>40419</v>
      </c>
      <c r="C499" s="86">
        <v>0</v>
      </c>
      <c r="D499" s="86">
        <v>0</v>
      </c>
      <c r="E499" s="86">
        <v>0</v>
      </c>
      <c r="F499" s="86">
        <v>0</v>
      </c>
      <c r="G499" s="86">
        <v>0</v>
      </c>
      <c r="H499" s="86">
        <v>0</v>
      </c>
      <c r="I499" s="86">
        <v>0</v>
      </c>
      <c r="J499" s="86">
        <v>0</v>
      </c>
      <c r="K499" s="86">
        <v>0</v>
      </c>
      <c r="L499" s="86">
        <v>0</v>
      </c>
      <c r="M499" s="86">
        <v>0</v>
      </c>
      <c r="N499" s="86">
        <v>0</v>
      </c>
      <c r="O499" s="86">
        <v>0</v>
      </c>
      <c r="P499" s="86">
        <v>0</v>
      </c>
      <c r="Q499" s="86">
        <v>0</v>
      </c>
      <c r="R499" s="86">
        <v>0</v>
      </c>
    </row>
    <row r="500" spans="1:18" ht="24" customHeight="1">
      <c r="A500" s="87" t="s">
        <v>377</v>
      </c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</row>
    <row r="501" spans="1:18" ht="31.5" customHeight="1">
      <c r="A501" s="84" t="s">
        <v>378</v>
      </c>
      <c r="B501" s="85">
        <v>405</v>
      </c>
      <c r="C501" s="86">
        <v>7425</v>
      </c>
      <c r="D501" s="86">
        <v>41956218.640000001</v>
      </c>
      <c r="E501" s="86">
        <v>28155514.690000001</v>
      </c>
      <c r="F501" s="86">
        <v>43195405.460000001</v>
      </c>
      <c r="G501" s="86">
        <v>43827175.240000002</v>
      </c>
      <c r="H501" s="86">
        <v>43838254.07</v>
      </c>
      <c r="I501" s="86">
        <v>47290142.719999999</v>
      </c>
      <c r="J501" s="86">
        <v>5650.67</v>
      </c>
      <c r="K501" s="86">
        <v>3791.99</v>
      </c>
      <c r="L501" s="86">
        <v>5817.56</v>
      </c>
      <c r="M501" s="86">
        <v>5902.65</v>
      </c>
      <c r="N501" s="86">
        <v>5904.14</v>
      </c>
      <c r="O501" s="86">
        <v>6369.04</v>
      </c>
      <c r="P501" s="86">
        <v>64</v>
      </c>
      <c r="Q501" s="86">
        <v>350680.75</v>
      </c>
      <c r="R501" s="86">
        <v>5479.39</v>
      </c>
    </row>
    <row r="502" spans="1:18" ht="22.5" customHeight="1">
      <c r="A502" s="84" t="s">
        <v>379</v>
      </c>
      <c r="B502" s="85">
        <v>406</v>
      </c>
      <c r="C502" s="86">
        <v>6750</v>
      </c>
      <c r="D502" s="86">
        <v>36505776.850000001</v>
      </c>
      <c r="E502" s="86">
        <v>23912148.489999998</v>
      </c>
      <c r="F502" s="86">
        <v>37600919.630000003</v>
      </c>
      <c r="G502" s="86">
        <v>37783738.890000001</v>
      </c>
      <c r="H502" s="86">
        <v>37791787.549999997</v>
      </c>
      <c r="I502" s="86">
        <v>40963330.880000003</v>
      </c>
      <c r="J502" s="86">
        <v>5408.26</v>
      </c>
      <c r="K502" s="86">
        <v>3542.54</v>
      </c>
      <c r="L502" s="86">
        <v>5570.51</v>
      </c>
      <c r="M502" s="86">
        <v>5597.59</v>
      </c>
      <c r="N502" s="86">
        <v>5598.78</v>
      </c>
      <c r="O502" s="86">
        <v>6068.64</v>
      </c>
      <c r="P502" s="86">
        <v>57</v>
      </c>
      <c r="Q502" s="86">
        <v>302428.94</v>
      </c>
      <c r="R502" s="86">
        <v>5305.77</v>
      </c>
    </row>
    <row r="503" spans="1:18" ht="11.25" customHeight="1">
      <c r="A503" s="84" t="s">
        <v>380</v>
      </c>
      <c r="B503" s="85">
        <v>407</v>
      </c>
      <c r="C503" s="86">
        <v>310</v>
      </c>
      <c r="D503" s="86">
        <v>2359619.71</v>
      </c>
      <c r="E503" s="86">
        <v>1648696.29</v>
      </c>
      <c r="F503" s="86">
        <v>2420939.75</v>
      </c>
      <c r="G503" s="86">
        <v>2858491.41</v>
      </c>
      <c r="H503" s="86">
        <v>2858491.41</v>
      </c>
      <c r="I503" s="86">
        <v>2996662.02</v>
      </c>
      <c r="J503" s="86">
        <v>7611.68</v>
      </c>
      <c r="K503" s="86">
        <v>5318.38</v>
      </c>
      <c r="L503" s="86">
        <v>7809.48</v>
      </c>
      <c r="M503" s="86">
        <v>9220.94</v>
      </c>
      <c r="N503" s="86">
        <v>9220.94</v>
      </c>
      <c r="O503" s="86">
        <v>9666.65</v>
      </c>
      <c r="P503" s="86">
        <v>6</v>
      </c>
      <c r="Q503" s="86">
        <v>44578.03</v>
      </c>
      <c r="R503" s="86">
        <v>7429.67</v>
      </c>
    </row>
    <row r="504" spans="1:18" ht="11.25" customHeight="1">
      <c r="A504" s="84" t="s">
        <v>381</v>
      </c>
      <c r="B504" s="85">
        <v>408</v>
      </c>
      <c r="C504" s="86">
        <v>319</v>
      </c>
      <c r="D504" s="86">
        <v>1716444.97</v>
      </c>
      <c r="E504" s="86">
        <v>1296676.8700000001</v>
      </c>
      <c r="F504" s="86">
        <v>1798141.25</v>
      </c>
      <c r="G504" s="86">
        <v>1798141.25</v>
      </c>
      <c r="H504" s="86">
        <v>1801171.42</v>
      </c>
      <c r="I504" s="86">
        <v>1933637.35</v>
      </c>
      <c r="J504" s="86">
        <v>5380.71</v>
      </c>
      <c r="K504" s="86">
        <v>4064.82</v>
      </c>
      <c r="L504" s="86">
        <v>5636.81</v>
      </c>
      <c r="M504" s="86">
        <v>5636.81</v>
      </c>
      <c r="N504" s="86">
        <v>5646.31</v>
      </c>
      <c r="O504" s="86">
        <v>6061.56</v>
      </c>
      <c r="P504" s="86">
        <v>1</v>
      </c>
      <c r="Q504" s="86">
        <v>3673.78</v>
      </c>
      <c r="R504" s="86">
        <v>3673.78</v>
      </c>
    </row>
    <row r="505" spans="1:18" ht="11.25" customHeight="1">
      <c r="A505" s="84" t="s">
        <v>382</v>
      </c>
      <c r="B505" s="85">
        <v>409</v>
      </c>
      <c r="C505" s="86">
        <v>38</v>
      </c>
      <c r="D505" s="86">
        <v>276788.03000000003</v>
      </c>
      <c r="E505" s="86">
        <v>223438.23</v>
      </c>
      <c r="F505" s="86">
        <v>277815.75</v>
      </c>
      <c r="G505" s="86">
        <v>289214.61</v>
      </c>
      <c r="H505" s="86">
        <v>289214.61</v>
      </c>
      <c r="I505" s="86">
        <v>298190.21000000002</v>
      </c>
      <c r="J505" s="86">
        <v>7283.9</v>
      </c>
      <c r="K505" s="86">
        <v>5879.95</v>
      </c>
      <c r="L505" s="86">
        <v>7310.94</v>
      </c>
      <c r="M505" s="86">
        <v>7610.91</v>
      </c>
      <c r="N505" s="86">
        <v>7610.91</v>
      </c>
      <c r="O505" s="86">
        <v>7847.11</v>
      </c>
      <c r="P505" s="86">
        <v>0</v>
      </c>
      <c r="Q505" s="86">
        <v>0</v>
      </c>
      <c r="R505" s="86">
        <v>0</v>
      </c>
    </row>
    <row r="506" spans="1:18" ht="11.25" customHeight="1">
      <c r="A506" s="84" t="s">
        <v>383</v>
      </c>
      <c r="B506" s="85">
        <v>4091</v>
      </c>
      <c r="C506" s="86">
        <v>8</v>
      </c>
      <c r="D506" s="86">
        <v>1097589.08</v>
      </c>
      <c r="E506" s="86">
        <v>1074554.81</v>
      </c>
      <c r="F506" s="86">
        <v>1097589.08</v>
      </c>
      <c r="G506" s="86">
        <v>1097589.08</v>
      </c>
      <c r="H506" s="86">
        <v>1097589.08</v>
      </c>
      <c r="I506" s="86">
        <v>1098322.26</v>
      </c>
      <c r="J506" s="86">
        <v>137198.64000000001</v>
      </c>
      <c r="K506" s="86">
        <v>134319.35</v>
      </c>
      <c r="L506" s="86">
        <v>137198.64000000001</v>
      </c>
      <c r="M506" s="86">
        <v>137198.64000000001</v>
      </c>
      <c r="N506" s="86">
        <v>137198.64000000001</v>
      </c>
      <c r="O506" s="86">
        <v>137290.28</v>
      </c>
      <c r="P506" s="86">
        <v>0</v>
      </c>
      <c r="Q506" s="86">
        <v>0</v>
      </c>
      <c r="R506" s="86">
        <v>0</v>
      </c>
    </row>
    <row r="507" spans="1:18" s="61" customFormat="1" ht="55.5" customHeight="1">
      <c r="A507" s="84" t="s">
        <v>384</v>
      </c>
      <c r="B507" s="85">
        <v>410</v>
      </c>
      <c r="C507" s="86">
        <v>335</v>
      </c>
      <c r="D507" s="86">
        <v>1780306.54</v>
      </c>
      <c r="E507" s="86">
        <v>1048751.48</v>
      </c>
      <c r="F507" s="86">
        <v>1818095.42</v>
      </c>
      <c r="G507" s="86">
        <v>1820136.61</v>
      </c>
      <c r="H507" s="86">
        <v>1820136.61</v>
      </c>
      <c r="I507" s="86">
        <v>2036706.83</v>
      </c>
      <c r="J507" s="86">
        <v>5314.35</v>
      </c>
      <c r="K507" s="86">
        <v>3130.6</v>
      </c>
      <c r="L507" s="86">
        <v>5427.15</v>
      </c>
      <c r="M507" s="86">
        <v>5433.24</v>
      </c>
      <c r="N507" s="86">
        <v>5433.24</v>
      </c>
      <c r="O507" s="86">
        <v>6079.72</v>
      </c>
      <c r="P507" s="86">
        <v>0</v>
      </c>
      <c r="Q507" s="86">
        <v>0</v>
      </c>
      <c r="R507" s="86">
        <v>0</v>
      </c>
    </row>
    <row r="508" spans="1:18" ht="33.75" customHeight="1">
      <c r="A508" s="84" t="s">
        <v>385</v>
      </c>
      <c r="B508" s="85">
        <v>411</v>
      </c>
      <c r="C508" s="86">
        <v>376</v>
      </c>
      <c r="D508" s="86">
        <v>2670642.02</v>
      </c>
      <c r="E508" s="86">
        <v>1835965.08</v>
      </c>
      <c r="F508" s="86">
        <v>2690795.58</v>
      </c>
      <c r="G508" s="86">
        <v>3056458.43</v>
      </c>
      <c r="H508" s="86">
        <v>3056458.43</v>
      </c>
      <c r="I508" s="86">
        <v>3207929.84</v>
      </c>
      <c r="J508" s="86">
        <v>7102.77</v>
      </c>
      <c r="K508" s="86">
        <v>4882.8900000000003</v>
      </c>
      <c r="L508" s="86">
        <v>7156.37</v>
      </c>
      <c r="M508" s="86">
        <v>8128.88</v>
      </c>
      <c r="N508" s="86">
        <v>8128.88</v>
      </c>
      <c r="O508" s="86">
        <v>8531.73</v>
      </c>
      <c r="P508" s="86">
        <v>2</v>
      </c>
      <c r="Q508" s="86">
        <v>20621.2</v>
      </c>
      <c r="R508" s="86">
        <v>10310.6</v>
      </c>
    </row>
    <row r="509" spans="1:18" ht="33.75" customHeight="1">
      <c r="A509" s="84" t="s">
        <v>386</v>
      </c>
      <c r="B509" s="85">
        <v>412</v>
      </c>
      <c r="C509" s="86">
        <v>9</v>
      </c>
      <c r="D509" s="86">
        <v>56617.91</v>
      </c>
      <c r="E509" s="86">
        <v>48329.279999999999</v>
      </c>
      <c r="F509" s="86">
        <v>57491.77</v>
      </c>
      <c r="G509" s="86">
        <v>57491.77</v>
      </c>
      <c r="H509" s="86">
        <v>57491.77</v>
      </c>
      <c r="I509" s="86">
        <v>60439.89</v>
      </c>
      <c r="J509" s="86">
        <v>6290.88</v>
      </c>
      <c r="K509" s="86">
        <v>5369.92</v>
      </c>
      <c r="L509" s="86">
        <v>6387.97</v>
      </c>
      <c r="M509" s="86">
        <v>6387.97</v>
      </c>
      <c r="N509" s="86">
        <v>6387.97</v>
      </c>
      <c r="O509" s="86">
        <v>6715.54</v>
      </c>
      <c r="P509" s="86">
        <v>0</v>
      </c>
      <c r="Q509" s="86">
        <v>0</v>
      </c>
      <c r="R509" s="86">
        <v>0</v>
      </c>
    </row>
    <row r="510" spans="1:18" ht="24" customHeight="1">
      <c r="A510" s="84" t="s">
        <v>387</v>
      </c>
      <c r="B510" s="85">
        <v>413</v>
      </c>
      <c r="C510" s="86">
        <v>0</v>
      </c>
      <c r="D510" s="86">
        <v>0</v>
      </c>
      <c r="E510" s="86">
        <v>0</v>
      </c>
      <c r="F510" s="86">
        <v>0</v>
      </c>
      <c r="G510" s="86">
        <v>0</v>
      </c>
      <c r="H510" s="86">
        <v>0</v>
      </c>
      <c r="I510" s="86">
        <v>0</v>
      </c>
      <c r="J510" s="86">
        <v>0</v>
      </c>
      <c r="K510" s="86">
        <v>0</v>
      </c>
      <c r="L510" s="86">
        <v>0</v>
      </c>
      <c r="M510" s="86">
        <v>0</v>
      </c>
      <c r="N510" s="86">
        <v>0</v>
      </c>
      <c r="O510" s="86">
        <v>0</v>
      </c>
      <c r="P510" s="86">
        <v>0</v>
      </c>
      <c r="Q510" s="86">
        <v>0</v>
      </c>
      <c r="R510" s="86">
        <v>0</v>
      </c>
    </row>
    <row r="511" spans="1:18" ht="24" customHeight="1">
      <c r="A511" s="84" t="s">
        <v>388</v>
      </c>
      <c r="B511" s="85">
        <v>414</v>
      </c>
      <c r="C511" s="86">
        <v>67</v>
      </c>
      <c r="D511" s="86">
        <v>732411.35</v>
      </c>
      <c r="E511" s="86">
        <v>661378.30000000005</v>
      </c>
      <c r="F511" s="86">
        <v>734411.9</v>
      </c>
      <c r="G511" s="86">
        <v>738690.66</v>
      </c>
      <c r="H511" s="86">
        <v>738690.66</v>
      </c>
      <c r="I511" s="86">
        <v>749227.22</v>
      </c>
      <c r="J511" s="86">
        <v>10931.51</v>
      </c>
      <c r="K511" s="86">
        <v>9871.32</v>
      </c>
      <c r="L511" s="86">
        <v>10961.37</v>
      </c>
      <c r="M511" s="86">
        <v>11025.23</v>
      </c>
      <c r="N511" s="86">
        <v>11025.23</v>
      </c>
      <c r="O511" s="86">
        <v>11182.5</v>
      </c>
      <c r="P511" s="86">
        <v>11</v>
      </c>
      <c r="Q511" s="86">
        <v>119551.16</v>
      </c>
      <c r="R511" s="86">
        <v>10868.29</v>
      </c>
    </row>
    <row r="512" spans="1:18" ht="45" customHeight="1">
      <c r="A512" s="84" t="s">
        <v>389</v>
      </c>
      <c r="B512" s="85">
        <v>415</v>
      </c>
      <c r="C512" s="86">
        <v>2775</v>
      </c>
      <c r="D512" s="86">
        <v>20145037.699999999</v>
      </c>
      <c r="E512" s="86">
        <v>16324975.75</v>
      </c>
      <c r="F512" s="86">
        <v>20358139</v>
      </c>
      <c r="G512" s="86">
        <v>20572530.210000001</v>
      </c>
      <c r="H512" s="86">
        <v>20583609.039999999</v>
      </c>
      <c r="I512" s="86">
        <v>21739000.120000001</v>
      </c>
      <c r="J512" s="86">
        <v>7259.47</v>
      </c>
      <c r="K512" s="86">
        <v>5882.87</v>
      </c>
      <c r="L512" s="86">
        <v>7336.27</v>
      </c>
      <c r="M512" s="86">
        <v>7413.52</v>
      </c>
      <c r="N512" s="86">
        <v>7417.52</v>
      </c>
      <c r="O512" s="86">
        <v>7833.87</v>
      </c>
      <c r="P512" s="86">
        <v>51</v>
      </c>
      <c r="Q512" s="86">
        <v>210508.39</v>
      </c>
      <c r="R512" s="86">
        <v>4127.62</v>
      </c>
    </row>
    <row r="513" spans="1:18" ht="30" customHeight="1">
      <c r="A513" s="84" t="s">
        <v>390</v>
      </c>
      <c r="B513" s="85">
        <v>416</v>
      </c>
      <c r="C513" s="86">
        <v>284</v>
      </c>
      <c r="D513" s="86">
        <v>2584740.2000000002</v>
      </c>
      <c r="E513" s="86">
        <v>2239590.7599999998</v>
      </c>
      <c r="F513" s="86">
        <v>2585001.66</v>
      </c>
      <c r="G513" s="86">
        <v>2607981.4900000002</v>
      </c>
      <c r="H513" s="86">
        <v>2607981.4900000002</v>
      </c>
      <c r="I513" s="86">
        <v>2687467.11</v>
      </c>
      <c r="J513" s="86">
        <v>9101.2000000000007</v>
      </c>
      <c r="K513" s="86">
        <v>7885.88</v>
      </c>
      <c r="L513" s="86">
        <v>9102.1200000000008</v>
      </c>
      <c r="M513" s="86">
        <v>9183.0300000000007</v>
      </c>
      <c r="N513" s="86">
        <v>9183.0300000000007</v>
      </c>
      <c r="O513" s="86">
        <v>9462.91</v>
      </c>
      <c r="P513" s="86">
        <v>0</v>
      </c>
      <c r="Q513" s="86">
        <v>0</v>
      </c>
      <c r="R513" s="86">
        <v>0</v>
      </c>
    </row>
    <row r="514" spans="1:18" ht="22.5" customHeight="1">
      <c r="A514" s="84" t="s">
        <v>391</v>
      </c>
      <c r="B514" s="85">
        <v>417</v>
      </c>
      <c r="C514" s="86">
        <v>3540</v>
      </c>
      <c r="D514" s="86">
        <v>13750785.380000001</v>
      </c>
      <c r="E514" s="86">
        <v>5822713.4900000002</v>
      </c>
      <c r="F514" s="86">
        <v>14715481.92</v>
      </c>
      <c r="G514" s="86">
        <v>14737897.859999999</v>
      </c>
      <c r="H514" s="86">
        <v>14737897.859999999</v>
      </c>
      <c r="I514" s="86">
        <v>16553284.220000001</v>
      </c>
      <c r="J514" s="86">
        <v>3884.4</v>
      </c>
      <c r="K514" s="86">
        <v>1644.83</v>
      </c>
      <c r="L514" s="86">
        <v>4156.92</v>
      </c>
      <c r="M514" s="86">
        <v>4163.25</v>
      </c>
      <c r="N514" s="86">
        <v>4163.25</v>
      </c>
      <c r="O514" s="86">
        <v>4676.07</v>
      </c>
      <c r="P514" s="86">
        <v>0</v>
      </c>
      <c r="Q514" s="86">
        <v>0</v>
      </c>
      <c r="R514" s="86">
        <v>0</v>
      </c>
    </row>
    <row r="515" spans="1:18" ht="22.5" customHeight="1">
      <c r="A515" s="84" t="s">
        <v>392</v>
      </c>
      <c r="B515" s="85">
        <v>418</v>
      </c>
      <c r="C515" s="86">
        <v>39</v>
      </c>
      <c r="D515" s="86">
        <v>235677.54</v>
      </c>
      <c r="E515" s="86">
        <v>173810.55</v>
      </c>
      <c r="F515" s="86">
        <v>235988.21</v>
      </c>
      <c r="G515" s="86">
        <v>235988.21</v>
      </c>
      <c r="H515" s="86">
        <v>235988.21</v>
      </c>
      <c r="I515" s="86">
        <v>256087.49</v>
      </c>
      <c r="J515" s="86">
        <v>6043.01</v>
      </c>
      <c r="K515" s="86">
        <v>4456.68</v>
      </c>
      <c r="L515" s="86">
        <v>6050.98</v>
      </c>
      <c r="M515" s="86">
        <v>6050.98</v>
      </c>
      <c r="N515" s="86">
        <v>6050.98</v>
      </c>
      <c r="O515" s="86">
        <v>6566.35</v>
      </c>
      <c r="P515" s="86">
        <v>0</v>
      </c>
      <c r="Q515" s="86">
        <v>0</v>
      </c>
      <c r="R515" s="86">
        <v>0</v>
      </c>
    </row>
    <row r="516" spans="1:18" ht="22.5" customHeight="1">
      <c r="A516" s="84" t="s">
        <v>393</v>
      </c>
      <c r="B516" s="85">
        <v>419</v>
      </c>
      <c r="C516" s="86">
        <v>962</v>
      </c>
      <c r="D516" s="86">
        <v>8460443.8499999996</v>
      </c>
      <c r="E516" s="86">
        <v>7324246.4000000004</v>
      </c>
      <c r="F516" s="86">
        <v>8695953.8200000003</v>
      </c>
      <c r="G516" s="86">
        <v>8925774.8499999996</v>
      </c>
      <c r="H516" s="86">
        <v>8925774.8499999996</v>
      </c>
      <c r="I516" s="86">
        <v>9114932.3699999992</v>
      </c>
      <c r="J516" s="86">
        <v>8794.64</v>
      </c>
      <c r="K516" s="86">
        <v>7613.56</v>
      </c>
      <c r="L516" s="86">
        <v>9039.4500000000007</v>
      </c>
      <c r="M516" s="86">
        <v>9278.35</v>
      </c>
      <c r="N516" s="86">
        <v>9278.35</v>
      </c>
      <c r="O516" s="86">
        <v>9474.98</v>
      </c>
      <c r="P516" s="86">
        <v>27</v>
      </c>
      <c r="Q516" s="86">
        <v>201808.91</v>
      </c>
      <c r="R516" s="86">
        <v>7474.4</v>
      </c>
    </row>
    <row r="517" spans="1:18" ht="24" customHeight="1">
      <c r="A517" s="87" t="s">
        <v>394</v>
      </c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</row>
    <row r="518" spans="1:18" ht="22.5" customHeight="1">
      <c r="A518" s="84" t="s">
        <v>395</v>
      </c>
      <c r="B518" s="85">
        <v>420</v>
      </c>
      <c r="C518" s="86">
        <v>36</v>
      </c>
      <c r="D518" s="86">
        <v>424039.7</v>
      </c>
      <c r="E518" s="86">
        <v>270913.32</v>
      </c>
      <c r="F518" s="86">
        <v>424039.7</v>
      </c>
      <c r="G518" s="86">
        <v>586086.96</v>
      </c>
      <c r="H518" s="86">
        <v>586086.96</v>
      </c>
      <c r="I518" s="86">
        <v>665367.39</v>
      </c>
      <c r="J518" s="86">
        <v>11778.88</v>
      </c>
      <c r="K518" s="86">
        <v>7525.37</v>
      </c>
      <c r="L518" s="86">
        <v>11778.88</v>
      </c>
      <c r="M518" s="86">
        <v>16280.19</v>
      </c>
      <c r="N518" s="86">
        <v>16280.19</v>
      </c>
      <c r="O518" s="86">
        <v>18482.43</v>
      </c>
      <c r="P518" s="86">
        <v>2</v>
      </c>
      <c r="Q518" s="86">
        <v>35304.78</v>
      </c>
      <c r="R518" s="86">
        <v>17652.39</v>
      </c>
    </row>
    <row r="519" spans="1:18" ht="24.6" customHeight="1">
      <c r="A519" s="87" t="s">
        <v>396</v>
      </c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</row>
    <row r="520" spans="1:18" ht="13.5" customHeight="1">
      <c r="A520" s="84" t="s">
        <v>346</v>
      </c>
      <c r="B520" s="85">
        <v>421</v>
      </c>
      <c r="C520" s="86">
        <v>26012</v>
      </c>
      <c r="D520" s="86">
        <v>124249435.22</v>
      </c>
      <c r="E520" s="86">
        <v>91777082.930000007</v>
      </c>
      <c r="F520" s="86">
        <v>124777427.45999999</v>
      </c>
      <c r="G520" s="86">
        <v>124778067.56</v>
      </c>
      <c r="H520" s="86">
        <v>124865629.88</v>
      </c>
      <c r="I520" s="86">
        <v>141355487.66</v>
      </c>
      <c r="J520" s="86">
        <v>4776.62</v>
      </c>
      <c r="K520" s="86">
        <v>3528.26</v>
      </c>
      <c r="L520" s="86">
        <v>4796.92</v>
      </c>
      <c r="M520" s="86">
        <v>4796.9399999999996</v>
      </c>
      <c r="N520" s="86">
        <v>4800.3100000000004</v>
      </c>
      <c r="O520" s="86">
        <v>5434.24</v>
      </c>
      <c r="P520" s="86">
        <v>4</v>
      </c>
      <c r="Q520" s="86">
        <v>16941.29</v>
      </c>
      <c r="R520" s="86">
        <v>4235.32</v>
      </c>
    </row>
    <row r="521" spans="1:18" ht="15.75" customHeight="1">
      <c r="A521" s="87" t="s">
        <v>397</v>
      </c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</row>
    <row r="522" spans="1:18" ht="11.25" customHeight="1">
      <c r="A522" s="84" t="s">
        <v>346</v>
      </c>
      <c r="B522" s="85">
        <v>425</v>
      </c>
      <c r="C522" s="83">
        <v>0</v>
      </c>
      <c r="D522" s="104">
        <v>0</v>
      </c>
      <c r="E522" s="104">
        <v>0</v>
      </c>
      <c r="F522" s="104">
        <v>0</v>
      </c>
      <c r="G522" s="104">
        <v>0</v>
      </c>
      <c r="H522" s="104">
        <v>0</v>
      </c>
      <c r="I522" s="104">
        <v>0</v>
      </c>
      <c r="J522" s="104">
        <v>0</v>
      </c>
      <c r="K522" s="104">
        <v>0</v>
      </c>
      <c r="L522" s="104">
        <v>0</v>
      </c>
      <c r="M522" s="104">
        <v>0</v>
      </c>
      <c r="N522" s="104">
        <v>0</v>
      </c>
      <c r="O522" s="104">
        <v>0</v>
      </c>
      <c r="P522" s="83">
        <v>0</v>
      </c>
      <c r="Q522" s="104">
        <v>0</v>
      </c>
      <c r="R522" s="104">
        <v>0</v>
      </c>
    </row>
    <row r="523" spans="1:18" ht="35.85" customHeight="1">
      <c r="A523" s="87" t="s">
        <v>398</v>
      </c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</row>
    <row r="524" spans="1:18" ht="11.25" customHeight="1">
      <c r="A524" s="84" t="s">
        <v>399</v>
      </c>
      <c r="B524" s="85">
        <v>426</v>
      </c>
      <c r="C524" s="86">
        <v>4</v>
      </c>
      <c r="D524" s="86">
        <v>17041.439999999999</v>
      </c>
      <c r="E524" s="86">
        <v>10982.11</v>
      </c>
      <c r="F524" s="86">
        <v>18194.32</v>
      </c>
      <c r="G524" s="86">
        <v>18194.32</v>
      </c>
      <c r="H524" s="86">
        <v>18194.32</v>
      </c>
      <c r="I524" s="86">
        <v>44336.32</v>
      </c>
      <c r="J524" s="86">
        <v>4260.3599999999997</v>
      </c>
      <c r="K524" s="86">
        <v>2745.53</v>
      </c>
      <c r="L524" s="86">
        <v>4548.58</v>
      </c>
      <c r="M524" s="86">
        <v>4548.58</v>
      </c>
      <c r="N524" s="86">
        <v>4548.58</v>
      </c>
      <c r="O524" s="86">
        <v>11084.08</v>
      </c>
      <c r="P524" s="86">
        <v>0</v>
      </c>
      <c r="Q524" s="86">
        <v>0</v>
      </c>
      <c r="R524" s="86">
        <v>0</v>
      </c>
    </row>
    <row r="525" spans="1:18" ht="11.25" customHeight="1">
      <c r="A525" s="84" t="s">
        <v>400</v>
      </c>
      <c r="B525" s="85">
        <v>4261</v>
      </c>
      <c r="C525" s="86">
        <v>2</v>
      </c>
      <c r="D525" s="86">
        <v>5230.82</v>
      </c>
      <c r="E525" s="86">
        <v>1403.19</v>
      </c>
      <c r="F525" s="86">
        <v>6383.7</v>
      </c>
      <c r="G525" s="86">
        <v>6383.7</v>
      </c>
      <c r="H525" s="86">
        <v>6383.7</v>
      </c>
      <c r="I525" s="86">
        <v>19354.7</v>
      </c>
      <c r="J525" s="86">
        <v>2615.41</v>
      </c>
      <c r="K525" s="86">
        <v>701.6</v>
      </c>
      <c r="L525" s="86">
        <v>3191.85</v>
      </c>
      <c r="M525" s="86">
        <v>3191.85</v>
      </c>
      <c r="N525" s="86">
        <v>3191.85</v>
      </c>
      <c r="O525" s="86">
        <v>9677.35</v>
      </c>
      <c r="P525" s="86">
        <v>0</v>
      </c>
      <c r="Q525" s="86">
        <v>0</v>
      </c>
      <c r="R525" s="86">
        <v>0</v>
      </c>
    </row>
    <row r="526" spans="1:18" ht="11.25" customHeight="1">
      <c r="A526" s="84" t="s">
        <v>401</v>
      </c>
      <c r="B526" s="85">
        <v>4262</v>
      </c>
      <c r="C526" s="86">
        <v>2</v>
      </c>
      <c r="D526" s="86">
        <v>11810.62</v>
      </c>
      <c r="E526" s="86">
        <v>9578.92</v>
      </c>
      <c r="F526" s="86">
        <v>11810.62</v>
      </c>
      <c r="G526" s="86">
        <v>11810.62</v>
      </c>
      <c r="H526" s="86">
        <v>11810.62</v>
      </c>
      <c r="I526" s="86">
        <v>24981.62</v>
      </c>
      <c r="J526" s="86">
        <v>5905.31</v>
      </c>
      <c r="K526" s="86">
        <v>4789.46</v>
      </c>
      <c r="L526" s="86">
        <v>5905.31</v>
      </c>
      <c r="M526" s="86">
        <v>5905.31</v>
      </c>
      <c r="N526" s="86">
        <v>5905.31</v>
      </c>
      <c r="O526" s="86">
        <v>12490.81</v>
      </c>
      <c r="P526" s="86">
        <v>0</v>
      </c>
      <c r="Q526" s="86">
        <v>0</v>
      </c>
      <c r="R526" s="86">
        <v>0</v>
      </c>
    </row>
    <row r="527" spans="1:18" ht="11.25" customHeight="1">
      <c r="A527" s="84" t="s">
        <v>402</v>
      </c>
      <c r="B527" s="85">
        <v>4263</v>
      </c>
      <c r="C527" s="86">
        <v>0</v>
      </c>
      <c r="D527" s="86">
        <v>0</v>
      </c>
      <c r="E527" s="86">
        <v>0</v>
      </c>
      <c r="F527" s="86">
        <v>0</v>
      </c>
      <c r="G527" s="86">
        <v>0</v>
      </c>
      <c r="H527" s="86">
        <v>0</v>
      </c>
      <c r="I527" s="86">
        <v>0</v>
      </c>
      <c r="J527" s="86">
        <v>0</v>
      </c>
      <c r="K527" s="86">
        <v>0</v>
      </c>
      <c r="L527" s="86">
        <v>0</v>
      </c>
      <c r="M527" s="86">
        <v>0</v>
      </c>
      <c r="N527" s="86">
        <v>0</v>
      </c>
      <c r="O527" s="86">
        <v>0</v>
      </c>
      <c r="P527" s="86">
        <v>0</v>
      </c>
      <c r="Q527" s="86">
        <v>0</v>
      </c>
      <c r="R527" s="86">
        <v>0</v>
      </c>
    </row>
    <row r="528" spans="1:18" ht="14.25" customHeight="1">
      <c r="A528" s="84" t="s">
        <v>403</v>
      </c>
      <c r="B528" s="85"/>
      <c r="C528" s="86">
        <v>0</v>
      </c>
      <c r="D528" s="86">
        <v>0</v>
      </c>
      <c r="E528" s="86">
        <v>0</v>
      </c>
      <c r="F528" s="86">
        <v>0</v>
      </c>
      <c r="G528" s="86">
        <v>0</v>
      </c>
      <c r="H528" s="86">
        <v>0</v>
      </c>
      <c r="I528" s="86">
        <v>0</v>
      </c>
      <c r="J528" s="86">
        <v>0</v>
      </c>
      <c r="K528" s="86">
        <v>0</v>
      </c>
      <c r="L528" s="86">
        <v>0</v>
      </c>
      <c r="M528" s="86">
        <v>0</v>
      </c>
      <c r="N528" s="86">
        <v>0</v>
      </c>
      <c r="O528" s="86">
        <v>0</v>
      </c>
      <c r="P528" s="86">
        <v>0</v>
      </c>
      <c r="Q528" s="86">
        <v>0</v>
      </c>
      <c r="R528" s="86">
        <v>0</v>
      </c>
    </row>
    <row r="529" spans="1:18" ht="45.75" customHeight="1">
      <c r="A529" s="84" t="s">
        <v>404</v>
      </c>
      <c r="B529" s="85">
        <v>427</v>
      </c>
      <c r="C529" s="86">
        <v>64461</v>
      </c>
      <c r="D529" s="86">
        <v>191225618.56</v>
      </c>
      <c r="E529" s="86">
        <v>155516289.36000001</v>
      </c>
      <c r="F529" s="86">
        <v>236528510.94999999</v>
      </c>
      <c r="G529" s="86">
        <v>240837586.90000001</v>
      </c>
      <c r="H529" s="86">
        <v>241041539.55000001</v>
      </c>
      <c r="I529" s="86">
        <v>270811633.88999999</v>
      </c>
      <c r="J529" s="86">
        <v>2966.53</v>
      </c>
      <c r="K529" s="86">
        <v>2412.56</v>
      </c>
      <c r="L529" s="86">
        <v>3669.33</v>
      </c>
      <c r="M529" s="86">
        <v>3736.18</v>
      </c>
      <c r="N529" s="86">
        <v>3739.34</v>
      </c>
      <c r="O529" s="86">
        <v>4201.17</v>
      </c>
      <c r="P529" s="86">
        <v>2916</v>
      </c>
      <c r="Q529" s="86">
        <v>11040759.210000001</v>
      </c>
      <c r="R529" s="86">
        <v>3786.27</v>
      </c>
    </row>
    <row r="530" spans="1:18" ht="22.5" customHeight="1">
      <c r="A530" s="84" t="s">
        <v>405</v>
      </c>
      <c r="B530" s="85">
        <v>428</v>
      </c>
      <c r="C530" s="86">
        <v>52</v>
      </c>
      <c r="D530" s="86">
        <v>285894.78000000003</v>
      </c>
      <c r="E530" s="86">
        <v>120008.47</v>
      </c>
      <c r="F530" s="86">
        <v>287703.67</v>
      </c>
      <c r="G530" s="86">
        <v>300244.65000000002</v>
      </c>
      <c r="H530" s="86">
        <v>300244.65000000002</v>
      </c>
      <c r="I530" s="86">
        <v>331650.05</v>
      </c>
      <c r="J530" s="86">
        <v>5497.98</v>
      </c>
      <c r="K530" s="86">
        <v>2307.86</v>
      </c>
      <c r="L530" s="86">
        <v>5532.76</v>
      </c>
      <c r="M530" s="86">
        <v>5773.94</v>
      </c>
      <c r="N530" s="86">
        <v>5773.94</v>
      </c>
      <c r="O530" s="86">
        <v>6377.89</v>
      </c>
      <c r="P530" s="86">
        <v>0</v>
      </c>
      <c r="Q530" s="86">
        <v>0</v>
      </c>
      <c r="R530" s="86">
        <v>0</v>
      </c>
    </row>
    <row r="531" spans="1:18" ht="22.5" customHeight="1">
      <c r="A531" s="84" t="s">
        <v>406</v>
      </c>
      <c r="B531" s="85">
        <v>4281</v>
      </c>
      <c r="C531" s="86">
        <v>50</v>
      </c>
      <c r="D531" s="86">
        <v>281147.64</v>
      </c>
      <c r="E531" s="86">
        <v>119910.25</v>
      </c>
      <c r="F531" s="86">
        <v>282506.89</v>
      </c>
      <c r="G531" s="86">
        <v>295047.87</v>
      </c>
      <c r="H531" s="86">
        <v>295047.87</v>
      </c>
      <c r="I531" s="86">
        <v>324854.05</v>
      </c>
      <c r="J531" s="86">
        <v>5622.95</v>
      </c>
      <c r="K531" s="86">
        <v>2398.1999999999998</v>
      </c>
      <c r="L531" s="86">
        <v>5650.14</v>
      </c>
      <c r="M531" s="86">
        <v>5900.96</v>
      </c>
      <c r="N531" s="86">
        <v>5900.96</v>
      </c>
      <c r="O531" s="86">
        <v>6497.08</v>
      </c>
      <c r="P531" s="86">
        <v>0</v>
      </c>
      <c r="Q531" s="86">
        <v>0</v>
      </c>
      <c r="R531" s="86">
        <v>0</v>
      </c>
    </row>
    <row r="532" spans="1:18" ht="22.5" customHeight="1">
      <c r="A532" s="84" t="s">
        <v>407</v>
      </c>
      <c r="B532" s="85">
        <v>4282</v>
      </c>
      <c r="C532" s="86">
        <v>2</v>
      </c>
      <c r="D532" s="86">
        <v>4747.1400000000003</v>
      </c>
      <c r="E532" s="86">
        <v>98.22</v>
      </c>
      <c r="F532" s="86">
        <v>5196.78</v>
      </c>
      <c r="G532" s="86">
        <v>5196.78</v>
      </c>
      <c r="H532" s="86">
        <v>5196.78</v>
      </c>
      <c r="I532" s="86">
        <v>6796</v>
      </c>
      <c r="J532" s="86">
        <v>2373.5700000000002</v>
      </c>
      <c r="K532" s="86">
        <v>49.11</v>
      </c>
      <c r="L532" s="86">
        <v>2598.39</v>
      </c>
      <c r="M532" s="86">
        <v>2598.39</v>
      </c>
      <c r="N532" s="86">
        <v>2598.39</v>
      </c>
      <c r="O532" s="86">
        <v>3398</v>
      </c>
      <c r="P532" s="86">
        <v>0</v>
      </c>
      <c r="Q532" s="86">
        <v>0</v>
      </c>
      <c r="R532" s="86">
        <v>0</v>
      </c>
    </row>
    <row r="533" spans="1:18" ht="24" customHeight="1">
      <c r="A533" s="84" t="s">
        <v>408</v>
      </c>
      <c r="B533" s="85">
        <v>429</v>
      </c>
      <c r="C533" s="86">
        <v>188</v>
      </c>
      <c r="D533" s="86">
        <v>2856045.83</v>
      </c>
      <c r="E533" s="86">
        <v>2522217.2200000002</v>
      </c>
      <c r="F533" s="86">
        <v>2856045.83</v>
      </c>
      <c r="G533" s="86">
        <v>2856045.83</v>
      </c>
      <c r="H533" s="86">
        <v>2856045.83</v>
      </c>
      <c r="I533" s="86">
        <v>4198449.16</v>
      </c>
      <c r="J533" s="86">
        <v>15191.73</v>
      </c>
      <c r="K533" s="86">
        <v>13416.05</v>
      </c>
      <c r="L533" s="86">
        <v>15191.73</v>
      </c>
      <c r="M533" s="86">
        <v>15191.73</v>
      </c>
      <c r="N533" s="86">
        <v>15191.73</v>
      </c>
      <c r="O533" s="86">
        <v>22332.18</v>
      </c>
      <c r="P533" s="86">
        <v>0</v>
      </c>
      <c r="Q533" s="86">
        <v>0</v>
      </c>
      <c r="R533" s="86">
        <v>0</v>
      </c>
    </row>
    <row r="534" spans="1:18" s="61" customFormat="1" ht="66" customHeight="1">
      <c r="A534" s="96" t="s">
        <v>409</v>
      </c>
      <c r="B534" s="85">
        <v>430</v>
      </c>
      <c r="C534" s="86">
        <v>186</v>
      </c>
      <c r="D534" s="86">
        <v>2818878.55</v>
      </c>
      <c r="E534" s="86">
        <v>2494897.62</v>
      </c>
      <c r="F534" s="86">
        <v>2818878.55</v>
      </c>
      <c r="G534" s="86">
        <v>2818878.55</v>
      </c>
      <c r="H534" s="86">
        <v>2818878.55</v>
      </c>
      <c r="I534" s="86">
        <v>4161081.88</v>
      </c>
      <c r="J534" s="86">
        <v>15155.26</v>
      </c>
      <c r="K534" s="86">
        <v>13413.43</v>
      </c>
      <c r="L534" s="86">
        <v>15155.26</v>
      </c>
      <c r="M534" s="86">
        <v>15155.26</v>
      </c>
      <c r="N534" s="86">
        <v>15155.26</v>
      </c>
      <c r="O534" s="86">
        <v>22371.41</v>
      </c>
      <c r="P534" s="86">
        <v>0</v>
      </c>
      <c r="Q534" s="86">
        <v>0</v>
      </c>
      <c r="R534" s="86">
        <v>0</v>
      </c>
    </row>
    <row r="535" spans="1:18" ht="21.75" customHeight="1">
      <c r="A535" s="110" t="s">
        <v>410</v>
      </c>
      <c r="B535" s="101">
        <v>4301</v>
      </c>
      <c r="C535" s="86">
        <v>7</v>
      </c>
      <c r="D535" s="86">
        <v>74211.75</v>
      </c>
      <c r="E535" s="86">
        <v>56826.95</v>
      </c>
      <c r="F535" s="86">
        <v>74211.75</v>
      </c>
      <c r="G535" s="86">
        <v>74211.75</v>
      </c>
      <c r="H535" s="86">
        <v>74211.75</v>
      </c>
      <c r="I535" s="86">
        <v>150933.74</v>
      </c>
      <c r="J535" s="86">
        <v>10601.68</v>
      </c>
      <c r="K535" s="86">
        <v>8118.14</v>
      </c>
      <c r="L535" s="86">
        <v>10601.68</v>
      </c>
      <c r="M535" s="86">
        <v>10601.68</v>
      </c>
      <c r="N535" s="86">
        <v>10601.68</v>
      </c>
      <c r="O535" s="86">
        <v>21561.96</v>
      </c>
      <c r="P535" s="86">
        <v>0</v>
      </c>
      <c r="Q535" s="86">
        <v>0</v>
      </c>
      <c r="R535" s="86">
        <v>0</v>
      </c>
    </row>
    <row r="536" spans="1:18" ht="33.75" customHeight="1">
      <c r="A536" s="94" t="s">
        <v>411</v>
      </c>
      <c r="B536" s="94">
        <v>43011</v>
      </c>
      <c r="C536" s="86">
        <v>0</v>
      </c>
      <c r="D536" s="86">
        <v>0</v>
      </c>
      <c r="E536" s="86">
        <v>0</v>
      </c>
      <c r="F536" s="86">
        <v>0</v>
      </c>
      <c r="G536" s="86">
        <v>0</v>
      </c>
      <c r="H536" s="86">
        <v>0</v>
      </c>
      <c r="I536" s="86">
        <v>0</v>
      </c>
      <c r="J536" s="86">
        <v>0</v>
      </c>
      <c r="K536" s="86">
        <v>0</v>
      </c>
      <c r="L536" s="86">
        <v>0</v>
      </c>
      <c r="M536" s="86">
        <v>0</v>
      </c>
      <c r="N536" s="86">
        <v>0</v>
      </c>
      <c r="O536" s="86">
        <v>0</v>
      </c>
      <c r="P536" s="86">
        <v>0</v>
      </c>
      <c r="Q536" s="86">
        <v>0</v>
      </c>
      <c r="R536" s="86">
        <v>0</v>
      </c>
    </row>
    <row r="537" spans="1:18" ht="15" customHeight="1">
      <c r="A537" s="96" t="s">
        <v>363</v>
      </c>
      <c r="B537" s="111">
        <v>4302</v>
      </c>
      <c r="C537" s="86">
        <v>144</v>
      </c>
      <c r="D537" s="86">
        <v>2422406.9300000002</v>
      </c>
      <c r="E537" s="86">
        <v>2157103.4</v>
      </c>
      <c r="F537" s="86">
        <v>2422406.9300000002</v>
      </c>
      <c r="G537" s="86">
        <v>2422406.9300000002</v>
      </c>
      <c r="H537" s="86">
        <v>2422406.9300000002</v>
      </c>
      <c r="I537" s="86">
        <v>3446032.58</v>
      </c>
      <c r="J537" s="86">
        <v>16822.27</v>
      </c>
      <c r="K537" s="86">
        <v>14979.88</v>
      </c>
      <c r="L537" s="86">
        <v>16822.27</v>
      </c>
      <c r="M537" s="86">
        <v>16822.27</v>
      </c>
      <c r="N537" s="86">
        <v>16822.27</v>
      </c>
      <c r="O537" s="86">
        <v>23930.78</v>
      </c>
      <c r="P537" s="86">
        <v>0</v>
      </c>
      <c r="Q537" s="86">
        <v>0</v>
      </c>
      <c r="R537" s="86">
        <v>0</v>
      </c>
    </row>
    <row r="538" spans="1:18" ht="33.75" customHeight="1">
      <c r="A538" s="112" t="s">
        <v>412</v>
      </c>
      <c r="B538" s="94">
        <v>43021</v>
      </c>
      <c r="C538" s="86">
        <v>12</v>
      </c>
      <c r="D538" s="86">
        <v>242308.37</v>
      </c>
      <c r="E538" s="86">
        <v>215596.67</v>
      </c>
      <c r="F538" s="86">
        <v>242308.37</v>
      </c>
      <c r="G538" s="86">
        <v>242308.37</v>
      </c>
      <c r="H538" s="86">
        <v>242308.37</v>
      </c>
      <c r="I538" s="86">
        <v>302280.78000000003</v>
      </c>
      <c r="J538" s="86">
        <v>20192.36</v>
      </c>
      <c r="K538" s="86">
        <v>17966.39</v>
      </c>
      <c r="L538" s="86">
        <v>20192.36</v>
      </c>
      <c r="M538" s="86">
        <v>20192.36</v>
      </c>
      <c r="N538" s="86">
        <v>20192.36</v>
      </c>
      <c r="O538" s="86">
        <v>25190.06</v>
      </c>
      <c r="P538" s="86">
        <v>0</v>
      </c>
      <c r="Q538" s="86">
        <v>0</v>
      </c>
      <c r="R538" s="86">
        <v>0</v>
      </c>
    </row>
    <row r="539" spans="1:18" ht="13.5" customHeight="1">
      <c r="A539" s="113" t="s">
        <v>364</v>
      </c>
      <c r="B539" s="111">
        <v>4303</v>
      </c>
      <c r="C539" s="86">
        <v>35</v>
      </c>
      <c r="D539" s="86">
        <v>322259.87</v>
      </c>
      <c r="E539" s="86">
        <v>280967.27</v>
      </c>
      <c r="F539" s="86">
        <v>322259.87</v>
      </c>
      <c r="G539" s="86">
        <v>322259.87</v>
      </c>
      <c r="H539" s="86">
        <v>322259.87</v>
      </c>
      <c r="I539" s="86">
        <v>564115.56000000006</v>
      </c>
      <c r="J539" s="86">
        <v>9207.42</v>
      </c>
      <c r="K539" s="86">
        <v>8027.64</v>
      </c>
      <c r="L539" s="86">
        <v>9207.42</v>
      </c>
      <c r="M539" s="86">
        <v>9207.42</v>
      </c>
      <c r="N539" s="86">
        <v>9207.42</v>
      </c>
      <c r="O539" s="86">
        <v>16117.59</v>
      </c>
      <c r="P539" s="86">
        <v>0</v>
      </c>
      <c r="Q539" s="86">
        <v>0</v>
      </c>
      <c r="R539" s="86">
        <v>0</v>
      </c>
    </row>
    <row r="540" spans="1:18" ht="33.75" customHeight="1">
      <c r="A540" s="94" t="s">
        <v>413</v>
      </c>
      <c r="B540" s="94">
        <v>43031</v>
      </c>
      <c r="C540" s="86">
        <v>1</v>
      </c>
      <c r="D540" s="86">
        <v>16158.84</v>
      </c>
      <c r="E540" s="86">
        <v>15146.6</v>
      </c>
      <c r="F540" s="86">
        <v>16158.84</v>
      </c>
      <c r="G540" s="86">
        <v>16158.84</v>
      </c>
      <c r="H540" s="86">
        <v>16158.84</v>
      </c>
      <c r="I540" s="86">
        <v>16206.44</v>
      </c>
      <c r="J540" s="86">
        <v>16158.84</v>
      </c>
      <c r="K540" s="86">
        <v>15146.6</v>
      </c>
      <c r="L540" s="86">
        <v>16158.84</v>
      </c>
      <c r="M540" s="86">
        <v>16158.84</v>
      </c>
      <c r="N540" s="86">
        <v>16158.84</v>
      </c>
      <c r="O540" s="86">
        <v>16206.44</v>
      </c>
      <c r="P540" s="86">
        <v>0</v>
      </c>
      <c r="Q540" s="86">
        <v>0</v>
      </c>
      <c r="R540" s="86">
        <v>0</v>
      </c>
    </row>
    <row r="541" spans="1:18" ht="22.5" customHeight="1">
      <c r="A541" s="84" t="s">
        <v>414</v>
      </c>
      <c r="B541" s="98">
        <v>431</v>
      </c>
      <c r="C541" s="86">
        <v>2</v>
      </c>
      <c r="D541" s="86">
        <v>37167.279999999999</v>
      </c>
      <c r="E541" s="86">
        <v>27319.599999999999</v>
      </c>
      <c r="F541" s="86">
        <v>37167.279999999999</v>
      </c>
      <c r="G541" s="86">
        <v>37167.279999999999</v>
      </c>
      <c r="H541" s="86">
        <v>37167.279999999999</v>
      </c>
      <c r="I541" s="86">
        <v>37367.279999999999</v>
      </c>
      <c r="J541" s="86">
        <v>18583.64</v>
      </c>
      <c r="K541" s="86">
        <v>13659.8</v>
      </c>
      <c r="L541" s="86">
        <v>18583.64</v>
      </c>
      <c r="M541" s="86">
        <v>18583.64</v>
      </c>
      <c r="N541" s="86">
        <v>18583.64</v>
      </c>
      <c r="O541" s="86">
        <v>18683.64</v>
      </c>
      <c r="P541" s="86">
        <v>0</v>
      </c>
      <c r="Q541" s="86">
        <v>0</v>
      </c>
      <c r="R541" s="86">
        <v>0</v>
      </c>
    </row>
    <row r="542" spans="1:18" ht="21" customHeight="1">
      <c r="A542" s="93" t="s">
        <v>410</v>
      </c>
      <c r="B542" s="85">
        <v>4311</v>
      </c>
      <c r="C542" s="86">
        <v>0</v>
      </c>
      <c r="D542" s="86">
        <v>0</v>
      </c>
      <c r="E542" s="86">
        <v>0</v>
      </c>
      <c r="F542" s="86">
        <v>0</v>
      </c>
      <c r="G542" s="86">
        <v>0</v>
      </c>
      <c r="H542" s="86">
        <v>0</v>
      </c>
      <c r="I542" s="86">
        <v>0</v>
      </c>
      <c r="J542" s="86">
        <v>0</v>
      </c>
      <c r="K542" s="86">
        <v>0</v>
      </c>
      <c r="L542" s="86">
        <v>0</v>
      </c>
      <c r="M542" s="86">
        <v>0</v>
      </c>
      <c r="N542" s="86">
        <v>0</v>
      </c>
      <c r="O542" s="86">
        <v>0</v>
      </c>
      <c r="P542" s="86">
        <v>0</v>
      </c>
      <c r="Q542" s="86">
        <v>0</v>
      </c>
      <c r="R542" s="86">
        <v>0</v>
      </c>
    </row>
    <row r="543" spans="1:18" ht="13.5" customHeight="1">
      <c r="A543" s="96" t="s">
        <v>363</v>
      </c>
      <c r="B543" s="85">
        <v>4312</v>
      </c>
      <c r="C543" s="86">
        <v>2</v>
      </c>
      <c r="D543" s="86">
        <v>37167.279999999999</v>
      </c>
      <c r="E543" s="86">
        <v>27319.599999999999</v>
      </c>
      <c r="F543" s="86">
        <v>37167.279999999999</v>
      </c>
      <c r="G543" s="86">
        <v>37167.279999999999</v>
      </c>
      <c r="H543" s="86">
        <v>37167.279999999999</v>
      </c>
      <c r="I543" s="86">
        <v>37367.279999999999</v>
      </c>
      <c r="J543" s="86">
        <v>18583.64</v>
      </c>
      <c r="K543" s="86">
        <v>13659.8</v>
      </c>
      <c r="L543" s="86">
        <v>18583.64</v>
      </c>
      <c r="M543" s="86">
        <v>18583.64</v>
      </c>
      <c r="N543" s="86">
        <v>18583.64</v>
      </c>
      <c r="O543" s="86">
        <v>18683.64</v>
      </c>
      <c r="P543" s="86">
        <v>0</v>
      </c>
      <c r="Q543" s="86">
        <v>0</v>
      </c>
      <c r="R543" s="86">
        <v>0</v>
      </c>
    </row>
    <row r="544" spans="1:18" ht="13.5" customHeight="1">
      <c r="A544" s="96" t="s">
        <v>364</v>
      </c>
      <c r="B544" s="85">
        <v>4313</v>
      </c>
      <c r="C544" s="86">
        <v>0</v>
      </c>
      <c r="D544" s="86">
        <v>0</v>
      </c>
      <c r="E544" s="86">
        <v>0</v>
      </c>
      <c r="F544" s="86">
        <v>0</v>
      </c>
      <c r="G544" s="86">
        <v>0</v>
      </c>
      <c r="H544" s="86">
        <v>0</v>
      </c>
      <c r="I544" s="86">
        <v>0</v>
      </c>
      <c r="J544" s="86">
        <v>0</v>
      </c>
      <c r="K544" s="86">
        <v>0</v>
      </c>
      <c r="L544" s="86">
        <v>0</v>
      </c>
      <c r="M544" s="86">
        <v>0</v>
      </c>
      <c r="N544" s="86">
        <v>0</v>
      </c>
      <c r="O544" s="86">
        <v>0</v>
      </c>
      <c r="P544" s="86">
        <v>0</v>
      </c>
      <c r="Q544" s="86">
        <v>0</v>
      </c>
      <c r="R544" s="86">
        <v>0</v>
      </c>
    </row>
    <row r="545" spans="1:18" ht="33.75" customHeight="1">
      <c r="A545" s="84" t="s">
        <v>415</v>
      </c>
      <c r="B545" s="85">
        <v>432</v>
      </c>
      <c r="C545" s="86">
        <v>220</v>
      </c>
      <c r="D545" s="86">
        <v>3257942.42</v>
      </c>
      <c r="E545" s="86">
        <v>2802641.75</v>
      </c>
      <c r="F545" s="86">
        <v>3257942.42</v>
      </c>
      <c r="G545" s="86">
        <v>3259618.59</v>
      </c>
      <c r="H545" s="86">
        <v>3259618.59</v>
      </c>
      <c r="I545" s="86">
        <v>4622155.38</v>
      </c>
      <c r="J545" s="86">
        <v>14808.83</v>
      </c>
      <c r="K545" s="86">
        <v>12739.28</v>
      </c>
      <c r="L545" s="86">
        <v>14808.83</v>
      </c>
      <c r="M545" s="86">
        <v>14816.45</v>
      </c>
      <c r="N545" s="86">
        <v>14816.45</v>
      </c>
      <c r="O545" s="86">
        <v>21009.8</v>
      </c>
      <c r="P545" s="86">
        <v>0</v>
      </c>
      <c r="Q545" s="86">
        <v>0</v>
      </c>
      <c r="R545" s="86">
        <v>0</v>
      </c>
    </row>
    <row r="546" spans="1:18" ht="65.25" customHeight="1">
      <c r="A546" s="96" t="s">
        <v>416</v>
      </c>
      <c r="B546" s="85">
        <v>433</v>
      </c>
      <c r="C546" s="86">
        <v>219</v>
      </c>
      <c r="D546" s="86">
        <v>3240137.81</v>
      </c>
      <c r="E546" s="86">
        <v>2789368.91</v>
      </c>
      <c r="F546" s="86">
        <v>3240137.81</v>
      </c>
      <c r="G546" s="86">
        <v>3241813.98</v>
      </c>
      <c r="H546" s="86">
        <v>3241813.98</v>
      </c>
      <c r="I546" s="86">
        <v>4604300.7699999996</v>
      </c>
      <c r="J546" s="86">
        <v>14795.15</v>
      </c>
      <c r="K546" s="86">
        <v>12736.84</v>
      </c>
      <c r="L546" s="86">
        <v>14795.15</v>
      </c>
      <c r="M546" s="86">
        <v>14802.8</v>
      </c>
      <c r="N546" s="86">
        <v>14802.8</v>
      </c>
      <c r="O546" s="86">
        <v>21024.2</v>
      </c>
      <c r="P546" s="86">
        <v>0</v>
      </c>
      <c r="Q546" s="86">
        <v>0</v>
      </c>
      <c r="R546" s="86">
        <v>0</v>
      </c>
    </row>
    <row r="547" spans="1:18" ht="21.75" customHeight="1">
      <c r="A547" s="93" t="s">
        <v>410</v>
      </c>
      <c r="B547" s="85">
        <v>4331</v>
      </c>
      <c r="C547" s="86">
        <v>11</v>
      </c>
      <c r="D547" s="86">
        <v>153998.45000000001</v>
      </c>
      <c r="E547" s="86">
        <v>119326.83</v>
      </c>
      <c r="F547" s="86">
        <v>153998.45000000001</v>
      </c>
      <c r="G547" s="86">
        <v>153998.45000000001</v>
      </c>
      <c r="H547" s="86">
        <v>153998.45000000001</v>
      </c>
      <c r="I547" s="86">
        <v>258496.97</v>
      </c>
      <c r="J547" s="86">
        <v>13999.86</v>
      </c>
      <c r="K547" s="86">
        <v>10847.89</v>
      </c>
      <c r="L547" s="86">
        <v>13999.86</v>
      </c>
      <c r="M547" s="86">
        <v>13999.86</v>
      </c>
      <c r="N547" s="86">
        <v>13999.86</v>
      </c>
      <c r="O547" s="86">
        <v>23499.72</v>
      </c>
      <c r="P547" s="86">
        <v>0</v>
      </c>
      <c r="Q547" s="86">
        <v>0</v>
      </c>
      <c r="R547" s="86">
        <v>0</v>
      </c>
    </row>
    <row r="548" spans="1:18" ht="15.75" customHeight="1">
      <c r="A548" s="96" t="s">
        <v>363</v>
      </c>
      <c r="B548" s="85">
        <v>4332</v>
      </c>
      <c r="C548" s="86">
        <v>172</v>
      </c>
      <c r="D548" s="86">
        <v>2722422.53</v>
      </c>
      <c r="E548" s="86">
        <v>2350826.08</v>
      </c>
      <c r="F548" s="86">
        <v>2722422.53</v>
      </c>
      <c r="G548" s="86">
        <v>2724098.7</v>
      </c>
      <c r="H548" s="86">
        <v>2724098.7</v>
      </c>
      <c r="I548" s="86">
        <v>3828729.99</v>
      </c>
      <c r="J548" s="86">
        <v>15828.04</v>
      </c>
      <c r="K548" s="86">
        <v>13667.59</v>
      </c>
      <c r="L548" s="86">
        <v>15828.04</v>
      </c>
      <c r="M548" s="86">
        <v>15837.78</v>
      </c>
      <c r="N548" s="86">
        <v>15837.78</v>
      </c>
      <c r="O548" s="86">
        <v>22260.06</v>
      </c>
      <c r="P548" s="86">
        <v>0</v>
      </c>
      <c r="Q548" s="86">
        <v>0</v>
      </c>
      <c r="R548" s="86">
        <v>0</v>
      </c>
    </row>
    <row r="549" spans="1:18" ht="14.25" customHeight="1">
      <c r="A549" s="96" t="s">
        <v>364</v>
      </c>
      <c r="B549" s="85">
        <v>4333</v>
      </c>
      <c r="C549" s="86">
        <v>36</v>
      </c>
      <c r="D549" s="86">
        <v>363716.83</v>
      </c>
      <c r="E549" s="86">
        <v>319216</v>
      </c>
      <c r="F549" s="86">
        <v>363716.83</v>
      </c>
      <c r="G549" s="86">
        <v>363716.83</v>
      </c>
      <c r="H549" s="86">
        <v>363716.83</v>
      </c>
      <c r="I549" s="86">
        <v>517073.81</v>
      </c>
      <c r="J549" s="86">
        <v>10103.25</v>
      </c>
      <c r="K549" s="86">
        <v>8867.11</v>
      </c>
      <c r="L549" s="86">
        <v>10103.25</v>
      </c>
      <c r="M549" s="86">
        <v>10103.25</v>
      </c>
      <c r="N549" s="86">
        <v>10103.25</v>
      </c>
      <c r="O549" s="86">
        <v>14363.16</v>
      </c>
      <c r="P549" s="86">
        <v>0</v>
      </c>
      <c r="Q549" s="86">
        <v>0</v>
      </c>
      <c r="R549" s="86">
        <v>0</v>
      </c>
    </row>
    <row r="550" spans="1:18" ht="22.5" customHeight="1">
      <c r="A550" s="95" t="s">
        <v>417</v>
      </c>
      <c r="B550" s="85">
        <v>434</v>
      </c>
      <c r="C550" s="86">
        <v>1</v>
      </c>
      <c r="D550" s="86">
        <v>17804.61</v>
      </c>
      <c r="E550" s="86">
        <v>13272.84</v>
      </c>
      <c r="F550" s="86">
        <v>17804.61</v>
      </c>
      <c r="G550" s="86">
        <v>17804.61</v>
      </c>
      <c r="H550" s="86">
        <v>17804.61</v>
      </c>
      <c r="I550" s="86">
        <v>17854.61</v>
      </c>
      <c r="J550" s="86">
        <v>17804.61</v>
      </c>
      <c r="K550" s="86">
        <v>13272.84</v>
      </c>
      <c r="L550" s="86">
        <v>17804.61</v>
      </c>
      <c r="M550" s="86">
        <v>17804.61</v>
      </c>
      <c r="N550" s="86">
        <v>17804.61</v>
      </c>
      <c r="O550" s="86">
        <v>17854.61</v>
      </c>
      <c r="P550" s="86">
        <v>0</v>
      </c>
      <c r="Q550" s="86">
        <v>0</v>
      </c>
      <c r="R550" s="86">
        <v>0</v>
      </c>
    </row>
    <row r="551" spans="1:18" ht="18.75" customHeight="1">
      <c r="A551" s="93" t="s">
        <v>410</v>
      </c>
      <c r="B551" s="85">
        <v>4341</v>
      </c>
      <c r="C551" s="86">
        <v>0</v>
      </c>
      <c r="D551" s="86">
        <v>0</v>
      </c>
      <c r="E551" s="86">
        <v>0</v>
      </c>
      <c r="F551" s="86">
        <v>0</v>
      </c>
      <c r="G551" s="86">
        <v>0</v>
      </c>
      <c r="H551" s="86">
        <v>0</v>
      </c>
      <c r="I551" s="86">
        <v>0</v>
      </c>
      <c r="J551" s="86">
        <v>0</v>
      </c>
      <c r="K551" s="86">
        <v>0</v>
      </c>
      <c r="L551" s="86">
        <v>0</v>
      </c>
      <c r="M551" s="86">
        <v>0</v>
      </c>
      <c r="N551" s="86">
        <v>0</v>
      </c>
      <c r="O551" s="86">
        <v>0</v>
      </c>
      <c r="P551" s="86">
        <v>0</v>
      </c>
      <c r="Q551" s="86">
        <v>0</v>
      </c>
      <c r="R551" s="86">
        <v>0</v>
      </c>
    </row>
    <row r="552" spans="1:18" ht="14.25" customHeight="1">
      <c r="A552" s="96" t="s">
        <v>363</v>
      </c>
      <c r="B552" s="85">
        <v>4342</v>
      </c>
      <c r="C552" s="86">
        <v>0</v>
      </c>
      <c r="D552" s="86">
        <v>0</v>
      </c>
      <c r="E552" s="86">
        <v>0</v>
      </c>
      <c r="F552" s="86">
        <v>0</v>
      </c>
      <c r="G552" s="86">
        <v>0</v>
      </c>
      <c r="H552" s="86">
        <v>0</v>
      </c>
      <c r="I552" s="86">
        <v>0</v>
      </c>
      <c r="J552" s="86">
        <v>0</v>
      </c>
      <c r="K552" s="86">
        <v>0</v>
      </c>
      <c r="L552" s="86">
        <v>0</v>
      </c>
      <c r="M552" s="86">
        <v>0</v>
      </c>
      <c r="N552" s="86">
        <v>0</v>
      </c>
      <c r="O552" s="86">
        <v>0</v>
      </c>
      <c r="P552" s="86">
        <v>0</v>
      </c>
      <c r="Q552" s="86">
        <v>0</v>
      </c>
      <c r="R552" s="86">
        <v>0</v>
      </c>
    </row>
    <row r="553" spans="1:18" ht="14.25" customHeight="1">
      <c r="A553" s="96" t="s">
        <v>364</v>
      </c>
      <c r="B553" s="85">
        <v>4343</v>
      </c>
      <c r="C553" s="86">
        <v>1</v>
      </c>
      <c r="D553" s="86">
        <v>17804.61</v>
      </c>
      <c r="E553" s="86">
        <v>13272.84</v>
      </c>
      <c r="F553" s="86">
        <v>17804.61</v>
      </c>
      <c r="G553" s="86">
        <v>17804.61</v>
      </c>
      <c r="H553" s="86">
        <v>17804.61</v>
      </c>
      <c r="I553" s="86">
        <v>17854.61</v>
      </c>
      <c r="J553" s="86">
        <v>17804.61</v>
      </c>
      <c r="K553" s="86">
        <v>13272.84</v>
      </c>
      <c r="L553" s="86">
        <v>17804.61</v>
      </c>
      <c r="M553" s="86">
        <v>17804.61</v>
      </c>
      <c r="N553" s="86">
        <v>17804.61</v>
      </c>
      <c r="O553" s="86">
        <v>17854.61</v>
      </c>
      <c r="P553" s="86">
        <v>0</v>
      </c>
      <c r="Q553" s="86">
        <v>0</v>
      </c>
      <c r="R553" s="86">
        <v>0</v>
      </c>
    </row>
    <row r="554" spans="1:18" ht="34.5" customHeight="1">
      <c r="A554" s="84" t="s">
        <v>418</v>
      </c>
      <c r="B554" s="85">
        <v>4344</v>
      </c>
      <c r="C554" s="86">
        <v>546</v>
      </c>
      <c r="D554" s="86">
        <v>6367520.9299999997</v>
      </c>
      <c r="E554" s="86">
        <v>5980494.79</v>
      </c>
      <c r="F554" s="86">
        <v>6369637.8200000003</v>
      </c>
      <c r="G554" s="86">
        <v>6369637.8200000003</v>
      </c>
      <c r="H554" s="86">
        <v>6369637.8200000003</v>
      </c>
      <c r="I554" s="86">
        <v>6589565.7699999996</v>
      </c>
      <c r="J554" s="86">
        <v>11662.13</v>
      </c>
      <c r="K554" s="86">
        <v>10953.29</v>
      </c>
      <c r="L554" s="86">
        <v>11666</v>
      </c>
      <c r="M554" s="86">
        <v>11666</v>
      </c>
      <c r="N554" s="86">
        <v>11666</v>
      </c>
      <c r="O554" s="86">
        <v>12068.8</v>
      </c>
      <c r="P554" s="86">
        <v>4</v>
      </c>
      <c r="Q554" s="86">
        <v>33019.32</v>
      </c>
      <c r="R554" s="86">
        <v>8254.83</v>
      </c>
    </row>
    <row r="555" spans="1:18" ht="66" customHeight="1">
      <c r="A555" s="96" t="s">
        <v>419</v>
      </c>
      <c r="B555" s="85">
        <v>4345</v>
      </c>
      <c r="C555" s="86">
        <v>509</v>
      </c>
      <c r="D555" s="86">
        <v>5979301.8499999996</v>
      </c>
      <c r="E555" s="86">
        <v>5617592.3700000001</v>
      </c>
      <c r="F555" s="86">
        <v>5979301.8499999996</v>
      </c>
      <c r="G555" s="86">
        <v>5979301.8499999996</v>
      </c>
      <c r="H555" s="86">
        <v>5979301.8499999996</v>
      </c>
      <c r="I555" s="86">
        <v>6191300.75</v>
      </c>
      <c r="J555" s="86">
        <v>11747.15</v>
      </c>
      <c r="K555" s="86">
        <v>11036.53</v>
      </c>
      <c r="L555" s="86">
        <v>11747.15</v>
      </c>
      <c r="M555" s="86">
        <v>11747.15</v>
      </c>
      <c r="N555" s="86">
        <v>11747.15</v>
      </c>
      <c r="O555" s="86">
        <v>12163.66</v>
      </c>
      <c r="P555" s="86">
        <v>4</v>
      </c>
      <c r="Q555" s="86">
        <v>33019.32</v>
      </c>
      <c r="R555" s="86">
        <v>8254.83</v>
      </c>
    </row>
    <row r="556" spans="1:18" ht="22.5" customHeight="1">
      <c r="A556" s="93" t="s">
        <v>410</v>
      </c>
      <c r="B556" s="85">
        <v>4346</v>
      </c>
      <c r="C556" s="86">
        <v>16</v>
      </c>
      <c r="D556" s="86">
        <v>247304.75</v>
      </c>
      <c r="E556" s="86">
        <v>229598.07</v>
      </c>
      <c r="F556" s="86">
        <v>247304.75</v>
      </c>
      <c r="G556" s="86">
        <v>247304.75</v>
      </c>
      <c r="H556" s="86">
        <v>247304.75</v>
      </c>
      <c r="I556" s="86">
        <v>248456.89</v>
      </c>
      <c r="J556" s="86">
        <v>15456.55</v>
      </c>
      <c r="K556" s="86">
        <v>14349.88</v>
      </c>
      <c r="L556" s="86">
        <v>15456.55</v>
      </c>
      <c r="M556" s="86">
        <v>15456.55</v>
      </c>
      <c r="N556" s="86">
        <v>15456.55</v>
      </c>
      <c r="O556" s="86">
        <v>15528.56</v>
      </c>
      <c r="P556" s="86">
        <v>0</v>
      </c>
      <c r="Q556" s="86">
        <v>0</v>
      </c>
      <c r="R556" s="86">
        <v>0</v>
      </c>
    </row>
    <row r="557" spans="1:18" ht="14.25" customHeight="1">
      <c r="A557" s="96" t="s">
        <v>363</v>
      </c>
      <c r="B557" s="85">
        <v>4347</v>
      </c>
      <c r="C557" s="86">
        <v>276</v>
      </c>
      <c r="D557" s="86">
        <v>3727505.97</v>
      </c>
      <c r="E557" s="86">
        <v>3497268.99</v>
      </c>
      <c r="F557" s="86">
        <v>3727505.97</v>
      </c>
      <c r="G557" s="86">
        <v>3727505.97</v>
      </c>
      <c r="H557" s="86">
        <v>3727505.97</v>
      </c>
      <c r="I557" s="86">
        <v>3823136.74</v>
      </c>
      <c r="J557" s="86">
        <v>13505.46</v>
      </c>
      <c r="K557" s="86">
        <v>12671.26</v>
      </c>
      <c r="L557" s="86">
        <v>13505.46</v>
      </c>
      <c r="M557" s="86">
        <v>13505.46</v>
      </c>
      <c r="N557" s="86">
        <v>13505.46</v>
      </c>
      <c r="O557" s="86">
        <v>13851.94</v>
      </c>
      <c r="P557" s="86">
        <v>4</v>
      </c>
      <c r="Q557" s="86">
        <v>33019.32</v>
      </c>
      <c r="R557" s="86">
        <v>8254.83</v>
      </c>
    </row>
    <row r="558" spans="1:18" ht="14.25" customHeight="1">
      <c r="A558" s="96" t="s">
        <v>364</v>
      </c>
      <c r="B558" s="85">
        <v>4348</v>
      </c>
      <c r="C558" s="86">
        <v>217</v>
      </c>
      <c r="D558" s="86">
        <v>2004491.13</v>
      </c>
      <c r="E558" s="86">
        <v>1890725.31</v>
      </c>
      <c r="F558" s="86">
        <v>2004491.13</v>
      </c>
      <c r="G558" s="86">
        <v>2004491.13</v>
      </c>
      <c r="H558" s="86">
        <v>2004491.13</v>
      </c>
      <c r="I558" s="86">
        <v>2119707.12</v>
      </c>
      <c r="J558" s="86">
        <v>9237.2900000000009</v>
      </c>
      <c r="K558" s="86">
        <v>8713.02</v>
      </c>
      <c r="L558" s="86">
        <v>9237.2900000000009</v>
      </c>
      <c r="M558" s="86">
        <v>9237.2900000000009</v>
      </c>
      <c r="N558" s="86">
        <v>9237.2900000000009</v>
      </c>
      <c r="O558" s="86">
        <v>9768.24</v>
      </c>
      <c r="P558" s="86">
        <v>0</v>
      </c>
      <c r="Q558" s="86">
        <v>0</v>
      </c>
      <c r="R558" s="86">
        <v>0</v>
      </c>
    </row>
    <row r="559" spans="1:18" ht="14.25" customHeight="1">
      <c r="A559" s="96" t="s">
        <v>420</v>
      </c>
      <c r="B559" s="85">
        <v>4349</v>
      </c>
      <c r="C559" s="86">
        <v>0</v>
      </c>
      <c r="D559" s="86">
        <v>0</v>
      </c>
      <c r="E559" s="86">
        <v>0</v>
      </c>
      <c r="F559" s="86">
        <v>0</v>
      </c>
      <c r="G559" s="86">
        <v>0</v>
      </c>
      <c r="H559" s="86">
        <v>0</v>
      </c>
      <c r="I559" s="86">
        <v>0</v>
      </c>
      <c r="J559" s="86">
        <v>0</v>
      </c>
      <c r="K559" s="86">
        <v>0</v>
      </c>
      <c r="L559" s="86">
        <v>0</v>
      </c>
      <c r="M559" s="86">
        <v>0</v>
      </c>
      <c r="N559" s="86">
        <v>0</v>
      </c>
      <c r="O559" s="86">
        <v>0</v>
      </c>
      <c r="P559" s="86">
        <v>0</v>
      </c>
      <c r="Q559" s="86">
        <v>0</v>
      </c>
      <c r="R559" s="86">
        <v>0</v>
      </c>
    </row>
    <row r="560" spans="1:18" ht="22.5" customHeight="1">
      <c r="A560" s="95" t="s">
        <v>421</v>
      </c>
      <c r="B560" s="85">
        <v>43410</v>
      </c>
      <c r="C560" s="86">
        <v>37</v>
      </c>
      <c r="D560" s="86">
        <v>388219.08</v>
      </c>
      <c r="E560" s="86">
        <v>362902.42</v>
      </c>
      <c r="F560" s="86">
        <v>390335.97</v>
      </c>
      <c r="G560" s="86">
        <v>390335.97</v>
      </c>
      <c r="H560" s="86">
        <v>390335.97</v>
      </c>
      <c r="I560" s="86">
        <v>398265.02</v>
      </c>
      <c r="J560" s="86">
        <v>10492.41</v>
      </c>
      <c r="K560" s="86">
        <v>9808.17</v>
      </c>
      <c r="L560" s="86">
        <v>10549.62</v>
      </c>
      <c r="M560" s="86">
        <v>10549.62</v>
      </c>
      <c r="N560" s="86">
        <v>10549.62</v>
      </c>
      <c r="O560" s="86">
        <v>10763.92</v>
      </c>
      <c r="P560" s="86">
        <v>0</v>
      </c>
      <c r="Q560" s="86">
        <v>0</v>
      </c>
      <c r="R560" s="86">
        <v>0</v>
      </c>
    </row>
    <row r="561" spans="1:18" ht="21" customHeight="1">
      <c r="A561" s="93" t="s">
        <v>410</v>
      </c>
      <c r="B561" s="85">
        <v>43411</v>
      </c>
      <c r="C561" s="86">
        <v>1</v>
      </c>
      <c r="D561" s="86">
        <v>16751.919999999998</v>
      </c>
      <c r="E561" s="86">
        <v>15611.89</v>
      </c>
      <c r="F561" s="86">
        <v>16751.919999999998</v>
      </c>
      <c r="G561" s="86">
        <v>16751.919999999998</v>
      </c>
      <c r="H561" s="86">
        <v>16751.919999999998</v>
      </c>
      <c r="I561" s="86">
        <v>16751.919999999998</v>
      </c>
      <c r="J561" s="86">
        <v>16751.919999999998</v>
      </c>
      <c r="K561" s="86">
        <v>15611.89</v>
      </c>
      <c r="L561" s="86">
        <v>16751.919999999998</v>
      </c>
      <c r="M561" s="86">
        <v>16751.919999999998</v>
      </c>
      <c r="N561" s="86">
        <v>16751.919999999998</v>
      </c>
      <c r="O561" s="86">
        <v>16751.919999999998</v>
      </c>
      <c r="P561" s="86">
        <v>0</v>
      </c>
      <c r="Q561" s="86">
        <v>0</v>
      </c>
      <c r="R561" s="86">
        <v>0</v>
      </c>
    </row>
    <row r="562" spans="1:18" ht="14.25" customHeight="1">
      <c r="A562" s="96" t="s">
        <v>363</v>
      </c>
      <c r="B562" s="85">
        <v>43412</v>
      </c>
      <c r="C562" s="86">
        <v>16</v>
      </c>
      <c r="D562" s="86">
        <v>177546.49</v>
      </c>
      <c r="E562" s="86">
        <v>166575.89000000001</v>
      </c>
      <c r="F562" s="86">
        <v>177546.49</v>
      </c>
      <c r="G562" s="86">
        <v>177546.49</v>
      </c>
      <c r="H562" s="86">
        <v>177546.49</v>
      </c>
      <c r="I562" s="86">
        <v>180546.54</v>
      </c>
      <c r="J562" s="86">
        <v>11096.66</v>
      </c>
      <c r="K562" s="86">
        <v>10410.99</v>
      </c>
      <c r="L562" s="86">
        <v>11096.66</v>
      </c>
      <c r="M562" s="86">
        <v>11096.66</v>
      </c>
      <c r="N562" s="86">
        <v>11096.66</v>
      </c>
      <c r="O562" s="86">
        <v>11284.16</v>
      </c>
      <c r="P562" s="86">
        <v>0</v>
      </c>
      <c r="Q562" s="86">
        <v>0</v>
      </c>
      <c r="R562" s="86">
        <v>0</v>
      </c>
    </row>
    <row r="563" spans="1:18" ht="11.25" customHeight="1">
      <c r="A563" s="96" t="s">
        <v>364</v>
      </c>
      <c r="B563" s="85">
        <v>43413</v>
      </c>
      <c r="C563" s="86">
        <v>20</v>
      </c>
      <c r="D563" s="86">
        <v>193920.67</v>
      </c>
      <c r="E563" s="86">
        <v>180714.64</v>
      </c>
      <c r="F563" s="86">
        <v>196037.56</v>
      </c>
      <c r="G563" s="86">
        <v>196037.56</v>
      </c>
      <c r="H563" s="86">
        <v>196037.56</v>
      </c>
      <c r="I563" s="86">
        <v>200966.56</v>
      </c>
      <c r="J563" s="86">
        <v>9696.0300000000007</v>
      </c>
      <c r="K563" s="86">
        <v>9035.73</v>
      </c>
      <c r="L563" s="86">
        <v>9801.8799999999992</v>
      </c>
      <c r="M563" s="86">
        <v>9801.8799999999992</v>
      </c>
      <c r="N563" s="86">
        <v>9801.8799999999992</v>
      </c>
      <c r="O563" s="86">
        <v>10048.33</v>
      </c>
      <c r="P563" s="86">
        <v>0</v>
      </c>
      <c r="Q563" s="86">
        <v>0</v>
      </c>
      <c r="R563" s="86">
        <v>0</v>
      </c>
    </row>
    <row r="564" spans="1:18" ht="35.25" customHeight="1">
      <c r="A564" s="84" t="s">
        <v>422</v>
      </c>
      <c r="B564" s="85">
        <v>435</v>
      </c>
      <c r="C564" s="86">
        <v>77</v>
      </c>
      <c r="D564" s="86">
        <v>811975.66</v>
      </c>
      <c r="E564" s="86">
        <v>758372.67</v>
      </c>
      <c r="F564" s="86">
        <v>819184.49</v>
      </c>
      <c r="G564" s="86">
        <v>819184.49</v>
      </c>
      <c r="H564" s="86">
        <v>819184.49</v>
      </c>
      <c r="I564" s="86">
        <v>851807.28</v>
      </c>
      <c r="J564" s="86">
        <v>10545.14</v>
      </c>
      <c r="K564" s="86">
        <v>9849</v>
      </c>
      <c r="L564" s="86">
        <v>10638.76</v>
      </c>
      <c r="M564" s="86">
        <v>10638.76</v>
      </c>
      <c r="N564" s="86">
        <v>10638.76</v>
      </c>
      <c r="O564" s="86">
        <v>11062.43</v>
      </c>
      <c r="P564" s="86">
        <v>0</v>
      </c>
      <c r="Q564" s="86">
        <v>0</v>
      </c>
      <c r="R564" s="86">
        <v>0</v>
      </c>
    </row>
    <row r="565" spans="1:18" ht="53.25" customHeight="1">
      <c r="A565" s="96" t="s">
        <v>423</v>
      </c>
      <c r="B565" s="85">
        <v>436</v>
      </c>
      <c r="C565" s="86">
        <v>66</v>
      </c>
      <c r="D565" s="86">
        <v>769253.32</v>
      </c>
      <c r="E565" s="86">
        <v>718643.56</v>
      </c>
      <c r="F565" s="86">
        <v>769253.32</v>
      </c>
      <c r="G565" s="86">
        <v>769253.32</v>
      </c>
      <c r="H565" s="86">
        <v>769253.32</v>
      </c>
      <c r="I565" s="86">
        <v>797800.02</v>
      </c>
      <c r="J565" s="86">
        <v>11655.35</v>
      </c>
      <c r="K565" s="86">
        <v>10888.54</v>
      </c>
      <c r="L565" s="86">
        <v>11655.35</v>
      </c>
      <c r="M565" s="86">
        <v>11655.35</v>
      </c>
      <c r="N565" s="86">
        <v>11655.35</v>
      </c>
      <c r="O565" s="86">
        <v>12087.88</v>
      </c>
      <c r="P565" s="86">
        <v>0</v>
      </c>
      <c r="Q565" s="86">
        <v>0</v>
      </c>
      <c r="R565" s="86">
        <v>0</v>
      </c>
    </row>
    <row r="566" spans="1:18" ht="23.25" customHeight="1">
      <c r="A566" s="93" t="s">
        <v>424</v>
      </c>
      <c r="B566" s="85">
        <v>4361</v>
      </c>
      <c r="C566" s="86">
        <v>62</v>
      </c>
      <c r="D566" s="86">
        <v>735481.96</v>
      </c>
      <c r="E566" s="86">
        <v>687470.96</v>
      </c>
      <c r="F566" s="86">
        <v>735481.96</v>
      </c>
      <c r="G566" s="86">
        <v>735481.96</v>
      </c>
      <c r="H566" s="86">
        <v>735481.96</v>
      </c>
      <c r="I566" s="86">
        <v>764028.66</v>
      </c>
      <c r="J566" s="86">
        <v>11862.61</v>
      </c>
      <c r="K566" s="86">
        <v>11088.24</v>
      </c>
      <c r="L566" s="86">
        <v>11862.61</v>
      </c>
      <c r="M566" s="86">
        <v>11862.61</v>
      </c>
      <c r="N566" s="86">
        <v>11862.61</v>
      </c>
      <c r="O566" s="86">
        <v>12323.04</v>
      </c>
      <c r="P566" s="86">
        <v>0</v>
      </c>
      <c r="Q566" s="86">
        <v>0</v>
      </c>
      <c r="R566" s="86">
        <v>0</v>
      </c>
    </row>
    <row r="567" spans="1:18" ht="18.75" customHeight="1">
      <c r="A567" s="93" t="s">
        <v>425</v>
      </c>
      <c r="B567" s="85">
        <v>4362</v>
      </c>
      <c r="C567" s="86">
        <v>4</v>
      </c>
      <c r="D567" s="86">
        <v>33771.360000000001</v>
      </c>
      <c r="E567" s="86">
        <v>31172.6</v>
      </c>
      <c r="F567" s="86">
        <v>33771.360000000001</v>
      </c>
      <c r="G567" s="86">
        <v>33771.360000000001</v>
      </c>
      <c r="H567" s="86">
        <v>33771.360000000001</v>
      </c>
      <c r="I567" s="86">
        <v>33771.360000000001</v>
      </c>
      <c r="J567" s="86">
        <v>8442.84</v>
      </c>
      <c r="K567" s="86">
        <v>7793.15</v>
      </c>
      <c r="L567" s="86">
        <v>8442.84</v>
      </c>
      <c r="M567" s="86">
        <v>8442.84</v>
      </c>
      <c r="N567" s="86">
        <v>8442.84</v>
      </c>
      <c r="O567" s="86">
        <v>8442.84</v>
      </c>
      <c r="P567" s="86">
        <v>0</v>
      </c>
      <c r="Q567" s="86">
        <v>0</v>
      </c>
      <c r="R567" s="86">
        <v>0</v>
      </c>
    </row>
    <row r="568" spans="1:18" ht="12" customHeight="1">
      <c r="A568" s="84" t="s">
        <v>426</v>
      </c>
      <c r="B568" s="85">
        <v>437</v>
      </c>
      <c r="C568" s="86">
        <v>11</v>
      </c>
      <c r="D568" s="86">
        <v>42722.34</v>
      </c>
      <c r="E568" s="86">
        <v>39729.11</v>
      </c>
      <c r="F568" s="86">
        <v>49931.17</v>
      </c>
      <c r="G568" s="86">
        <v>49931.17</v>
      </c>
      <c r="H568" s="86">
        <v>49931.17</v>
      </c>
      <c r="I568" s="86">
        <v>54007.26</v>
      </c>
      <c r="J568" s="86">
        <v>3883.85</v>
      </c>
      <c r="K568" s="86">
        <v>3611.74</v>
      </c>
      <c r="L568" s="86">
        <v>4539.2</v>
      </c>
      <c r="M568" s="86">
        <v>4539.2</v>
      </c>
      <c r="N568" s="86">
        <v>4539.2</v>
      </c>
      <c r="O568" s="86">
        <v>4909.75</v>
      </c>
      <c r="P568" s="86">
        <v>0</v>
      </c>
      <c r="Q568" s="86">
        <v>0</v>
      </c>
      <c r="R568" s="86">
        <v>0</v>
      </c>
    </row>
    <row r="569" spans="1:18" ht="18.75" customHeight="1">
      <c r="A569" s="93" t="s">
        <v>424</v>
      </c>
      <c r="B569" s="85">
        <v>4371</v>
      </c>
      <c r="C569" s="86">
        <v>11</v>
      </c>
      <c r="D569" s="86">
        <v>42722.34</v>
      </c>
      <c r="E569" s="86">
        <v>39729.11</v>
      </c>
      <c r="F569" s="86">
        <v>49931.17</v>
      </c>
      <c r="G569" s="86">
        <v>49931.17</v>
      </c>
      <c r="H569" s="86">
        <v>49931.17</v>
      </c>
      <c r="I569" s="86">
        <v>54007.26</v>
      </c>
      <c r="J569" s="86">
        <v>3883.85</v>
      </c>
      <c r="K569" s="86">
        <v>3611.74</v>
      </c>
      <c r="L569" s="86">
        <v>4539.2</v>
      </c>
      <c r="M569" s="86">
        <v>4539.2</v>
      </c>
      <c r="N569" s="86">
        <v>4539.2</v>
      </c>
      <c r="O569" s="86">
        <v>4909.75</v>
      </c>
      <c r="P569" s="86">
        <v>0</v>
      </c>
      <c r="Q569" s="86">
        <v>0</v>
      </c>
      <c r="R569" s="86">
        <v>0</v>
      </c>
    </row>
    <row r="570" spans="1:18" ht="21.75" customHeight="1">
      <c r="A570" s="93" t="s">
        <v>425</v>
      </c>
      <c r="B570" s="85">
        <v>4372</v>
      </c>
      <c r="C570" s="86">
        <v>0</v>
      </c>
      <c r="D570" s="86">
        <v>0</v>
      </c>
      <c r="E570" s="86">
        <v>0</v>
      </c>
      <c r="F570" s="86">
        <v>0</v>
      </c>
      <c r="G570" s="86">
        <v>0</v>
      </c>
      <c r="H570" s="86">
        <v>0</v>
      </c>
      <c r="I570" s="86">
        <v>0</v>
      </c>
      <c r="J570" s="86">
        <v>0</v>
      </c>
      <c r="K570" s="86">
        <v>0</v>
      </c>
      <c r="L570" s="86">
        <v>0</v>
      </c>
      <c r="M570" s="86">
        <v>0</v>
      </c>
      <c r="N570" s="86">
        <v>0</v>
      </c>
      <c r="O570" s="86">
        <v>0</v>
      </c>
      <c r="P570" s="86">
        <v>0</v>
      </c>
      <c r="Q570" s="86">
        <v>0</v>
      </c>
      <c r="R570" s="86">
        <v>0</v>
      </c>
    </row>
    <row r="571" spans="1:18" ht="48" customHeight="1">
      <c r="A571" s="84" t="s">
        <v>427</v>
      </c>
      <c r="B571" s="85">
        <v>438</v>
      </c>
      <c r="C571" s="86">
        <v>107</v>
      </c>
      <c r="D571" s="86">
        <v>1137452.43</v>
      </c>
      <c r="E571" s="86">
        <v>1060193.94</v>
      </c>
      <c r="F571" s="86">
        <v>1145730.78</v>
      </c>
      <c r="G571" s="86">
        <v>1145730.78</v>
      </c>
      <c r="H571" s="86">
        <v>1145730.78</v>
      </c>
      <c r="I571" s="86">
        <v>1181854.71</v>
      </c>
      <c r="J571" s="86">
        <v>10630.4</v>
      </c>
      <c r="K571" s="86">
        <v>9908.35</v>
      </c>
      <c r="L571" s="86">
        <v>10707.76</v>
      </c>
      <c r="M571" s="86">
        <v>10707.76</v>
      </c>
      <c r="N571" s="86">
        <v>10707.76</v>
      </c>
      <c r="O571" s="86">
        <v>11045.37</v>
      </c>
      <c r="P571" s="86">
        <v>3</v>
      </c>
      <c r="Q571" s="86">
        <v>17204.810000000001</v>
      </c>
      <c r="R571" s="86">
        <v>5734.94</v>
      </c>
    </row>
    <row r="572" spans="1:18" ht="64.5" customHeight="1">
      <c r="A572" s="96" t="s">
        <v>428</v>
      </c>
      <c r="B572" s="85">
        <v>439</v>
      </c>
      <c r="C572" s="86">
        <v>92</v>
      </c>
      <c r="D572" s="86">
        <v>1082646.92</v>
      </c>
      <c r="E572" s="86">
        <v>1012396.84</v>
      </c>
      <c r="F572" s="86">
        <v>1082646.92</v>
      </c>
      <c r="G572" s="86">
        <v>1082646.92</v>
      </c>
      <c r="H572" s="86">
        <v>1082646.92</v>
      </c>
      <c r="I572" s="86">
        <v>1115972.8500000001</v>
      </c>
      <c r="J572" s="86">
        <v>11767.9</v>
      </c>
      <c r="K572" s="86">
        <v>11004.31</v>
      </c>
      <c r="L572" s="86">
        <v>11767.9</v>
      </c>
      <c r="M572" s="86">
        <v>11767.9</v>
      </c>
      <c r="N572" s="86">
        <v>11767.9</v>
      </c>
      <c r="O572" s="86">
        <v>12130.14</v>
      </c>
      <c r="P572" s="86">
        <v>1</v>
      </c>
      <c r="Q572" s="86">
        <v>10843.81</v>
      </c>
      <c r="R572" s="86">
        <v>10843.81</v>
      </c>
    </row>
    <row r="573" spans="1:18" ht="19.5" customHeight="1">
      <c r="A573" s="93" t="s">
        <v>424</v>
      </c>
      <c r="B573" s="85">
        <v>4391</v>
      </c>
      <c r="C573" s="86">
        <v>82</v>
      </c>
      <c r="D573" s="86">
        <v>1001634.93</v>
      </c>
      <c r="E573" s="86">
        <v>933909.05</v>
      </c>
      <c r="F573" s="86">
        <v>1001634.93</v>
      </c>
      <c r="G573" s="86">
        <v>1001634.93</v>
      </c>
      <c r="H573" s="86">
        <v>1001634.93</v>
      </c>
      <c r="I573" s="86">
        <v>1032612.99</v>
      </c>
      <c r="J573" s="86">
        <v>12215.06</v>
      </c>
      <c r="K573" s="86">
        <v>11389.13</v>
      </c>
      <c r="L573" s="86">
        <v>12215.06</v>
      </c>
      <c r="M573" s="86">
        <v>12215.06</v>
      </c>
      <c r="N573" s="86">
        <v>12215.06</v>
      </c>
      <c r="O573" s="86">
        <v>12592.84</v>
      </c>
      <c r="P573" s="86">
        <v>1</v>
      </c>
      <c r="Q573" s="86">
        <v>10843.81</v>
      </c>
      <c r="R573" s="86">
        <v>10843.81</v>
      </c>
    </row>
    <row r="574" spans="1:18" ht="21" customHeight="1">
      <c r="A574" s="93" t="s">
        <v>425</v>
      </c>
      <c r="B574" s="85">
        <v>4392</v>
      </c>
      <c r="C574" s="86">
        <v>10</v>
      </c>
      <c r="D574" s="86">
        <v>81011.990000000005</v>
      </c>
      <c r="E574" s="86">
        <v>78487.789999999994</v>
      </c>
      <c r="F574" s="86">
        <v>81011.990000000005</v>
      </c>
      <c r="G574" s="86">
        <v>81011.990000000005</v>
      </c>
      <c r="H574" s="86">
        <v>81011.990000000005</v>
      </c>
      <c r="I574" s="86">
        <v>83359.86</v>
      </c>
      <c r="J574" s="86">
        <v>8101.2</v>
      </c>
      <c r="K574" s="86">
        <v>7848.78</v>
      </c>
      <c r="L574" s="86">
        <v>8101.2</v>
      </c>
      <c r="M574" s="86">
        <v>8101.2</v>
      </c>
      <c r="N574" s="86">
        <v>8101.2</v>
      </c>
      <c r="O574" s="86">
        <v>8335.99</v>
      </c>
      <c r="P574" s="86">
        <v>0</v>
      </c>
      <c r="Q574" s="86">
        <v>0</v>
      </c>
      <c r="R574" s="86">
        <v>0</v>
      </c>
    </row>
    <row r="575" spans="1:18" ht="21" customHeight="1">
      <c r="A575" s="95" t="s">
        <v>429</v>
      </c>
      <c r="B575" s="85">
        <v>440</v>
      </c>
      <c r="C575" s="86">
        <v>15</v>
      </c>
      <c r="D575" s="86">
        <v>54805.51</v>
      </c>
      <c r="E575" s="86">
        <v>47797.1</v>
      </c>
      <c r="F575" s="86">
        <v>63083.86</v>
      </c>
      <c r="G575" s="86">
        <v>63083.86</v>
      </c>
      <c r="H575" s="86">
        <v>63083.86</v>
      </c>
      <c r="I575" s="86">
        <v>65881.86</v>
      </c>
      <c r="J575" s="86">
        <v>3653.7</v>
      </c>
      <c r="K575" s="86">
        <v>3186.47</v>
      </c>
      <c r="L575" s="86">
        <v>4205.59</v>
      </c>
      <c r="M575" s="86">
        <v>4205.59</v>
      </c>
      <c r="N575" s="86">
        <v>4205.59</v>
      </c>
      <c r="O575" s="86">
        <v>4392.12</v>
      </c>
      <c r="P575" s="86">
        <v>2</v>
      </c>
      <c r="Q575" s="86">
        <v>6361</v>
      </c>
      <c r="R575" s="86">
        <v>3180.5</v>
      </c>
    </row>
    <row r="576" spans="1:18" ht="22.5" customHeight="1">
      <c r="A576" s="93" t="s">
        <v>424</v>
      </c>
      <c r="B576" s="85">
        <v>4401</v>
      </c>
      <c r="C576" s="86">
        <v>13</v>
      </c>
      <c r="D576" s="86">
        <v>52156.91</v>
      </c>
      <c r="E576" s="86">
        <v>46457.08</v>
      </c>
      <c r="F576" s="86">
        <v>59969.86</v>
      </c>
      <c r="G576" s="86">
        <v>59969.86</v>
      </c>
      <c r="H576" s="86">
        <v>59969.86</v>
      </c>
      <c r="I576" s="86">
        <v>62767.86</v>
      </c>
      <c r="J576" s="86">
        <v>4012.07</v>
      </c>
      <c r="K576" s="86">
        <v>3573.62</v>
      </c>
      <c r="L576" s="86">
        <v>4613.07</v>
      </c>
      <c r="M576" s="86">
        <v>4613.07</v>
      </c>
      <c r="N576" s="86">
        <v>4613.07</v>
      </c>
      <c r="O576" s="86">
        <v>4828.3</v>
      </c>
      <c r="P576" s="86">
        <v>2</v>
      </c>
      <c r="Q576" s="86">
        <v>6361</v>
      </c>
      <c r="R576" s="86">
        <v>3180.5</v>
      </c>
    </row>
    <row r="577" spans="1:18" ht="23.25" customHeight="1">
      <c r="A577" s="93" t="s">
        <v>425</v>
      </c>
      <c r="B577" s="85">
        <v>4402</v>
      </c>
      <c r="C577" s="86">
        <v>2</v>
      </c>
      <c r="D577" s="86">
        <v>2648.6</v>
      </c>
      <c r="E577" s="86">
        <v>1340.02</v>
      </c>
      <c r="F577" s="86">
        <v>3114</v>
      </c>
      <c r="G577" s="86">
        <v>3114</v>
      </c>
      <c r="H577" s="86">
        <v>3114</v>
      </c>
      <c r="I577" s="86">
        <v>3114</v>
      </c>
      <c r="J577" s="86">
        <v>1324.3</v>
      </c>
      <c r="K577" s="86">
        <v>670.01</v>
      </c>
      <c r="L577" s="86">
        <v>1557</v>
      </c>
      <c r="M577" s="86">
        <v>1557</v>
      </c>
      <c r="N577" s="86">
        <v>1557</v>
      </c>
      <c r="O577" s="86">
        <v>1557</v>
      </c>
      <c r="P577" s="86">
        <v>0</v>
      </c>
      <c r="Q577" s="86">
        <v>0</v>
      </c>
      <c r="R577" s="86">
        <v>0</v>
      </c>
    </row>
    <row r="578" spans="1:18" ht="20.25" customHeight="1">
      <c r="A578" s="84" t="s">
        <v>430</v>
      </c>
      <c r="B578" s="85">
        <v>441</v>
      </c>
      <c r="C578" s="86">
        <v>100</v>
      </c>
      <c r="D578" s="86">
        <v>379245.53</v>
      </c>
      <c r="E578" s="86">
        <v>294978.38</v>
      </c>
      <c r="F578" s="86">
        <v>398412.25</v>
      </c>
      <c r="G578" s="86">
        <v>401660.79</v>
      </c>
      <c r="H578" s="86">
        <v>401660.79</v>
      </c>
      <c r="I578" s="86">
        <v>426719.43</v>
      </c>
      <c r="J578" s="86">
        <v>3792.46</v>
      </c>
      <c r="K578" s="86">
        <v>2949.78</v>
      </c>
      <c r="L578" s="86">
        <v>3984.12</v>
      </c>
      <c r="M578" s="86">
        <v>4016.61</v>
      </c>
      <c r="N578" s="86">
        <v>4016.61</v>
      </c>
      <c r="O578" s="86">
        <v>4267.1899999999996</v>
      </c>
      <c r="P578" s="86">
        <v>3</v>
      </c>
      <c r="Q578" s="86">
        <v>27424.51</v>
      </c>
      <c r="R578" s="86">
        <v>9141.5</v>
      </c>
    </row>
    <row r="579" spans="1:18" ht="54" customHeight="1">
      <c r="A579" s="96" t="s">
        <v>431</v>
      </c>
      <c r="B579" s="85">
        <v>442</v>
      </c>
      <c r="C579" s="86">
        <v>1</v>
      </c>
      <c r="D579" s="86">
        <v>23951.64</v>
      </c>
      <c r="E579" s="86">
        <v>22180.68</v>
      </c>
      <c r="F579" s="86">
        <v>23951.64</v>
      </c>
      <c r="G579" s="86">
        <v>23951.64</v>
      </c>
      <c r="H579" s="86">
        <v>23951.64</v>
      </c>
      <c r="I579" s="86">
        <v>23951.64</v>
      </c>
      <c r="J579" s="86">
        <v>23951.64</v>
      </c>
      <c r="K579" s="86">
        <v>22180.68</v>
      </c>
      <c r="L579" s="86">
        <v>23951.64</v>
      </c>
      <c r="M579" s="86">
        <v>23951.64</v>
      </c>
      <c r="N579" s="86">
        <v>23951.64</v>
      </c>
      <c r="O579" s="86">
        <v>23951.64</v>
      </c>
      <c r="P579" s="86">
        <v>0</v>
      </c>
      <c r="Q579" s="86">
        <v>0</v>
      </c>
      <c r="R579" s="86">
        <v>0</v>
      </c>
    </row>
    <row r="580" spans="1:18" ht="11.25" customHeight="1">
      <c r="A580" s="95" t="s">
        <v>432</v>
      </c>
      <c r="B580" s="85">
        <v>443</v>
      </c>
      <c r="C580" s="86">
        <v>99</v>
      </c>
      <c r="D580" s="86">
        <v>355293.89</v>
      </c>
      <c r="E580" s="86">
        <v>272797.7</v>
      </c>
      <c r="F580" s="86">
        <v>374460.61</v>
      </c>
      <c r="G580" s="86">
        <v>377709.15</v>
      </c>
      <c r="H580" s="86">
        <v>377709.15</v>
      </c>
      <c r="I580" s="86">
        <v>402767.79</v>
      </c>
      <c r="J580" s="86">
        <v>3588.83</v>
      </c>
      <c r="K580" s="86">
        <v>2755.53</v>
      </c>
      <c r="L580" s="86">
        <v>3782.43</v>
      </c>
      <c r="M580" s="86">
        <v>3815.24</v>
      </c>
      <c r="N580" s="86">
        <v>3815.24</v>
      </c>
      <c r="O580" s="86">
        <v>4068.36</v>
      </c>
      <c r="P580" s="86">
        <v>3</v>
      </c>
      <c r="Q580" s="86">
        <v>27424.51</v>
      </c>
      <c r="R580" s="86">
        <v>9141.5</v>
      </c>
    </row>
    <row r="581" spans="1:18" ht="24" customHeight="1">
      <c r="A581" s="84" t="s">
        <v>433</v>
      </c>
      <c r="B581" s="85">
        <v>444</v>
      </c>
      <c r="C581" s="86">
        <v>56332</v>
      </c>
      <c r="D581" s="86">
        <v>228939905.50999999</v>
      </c>
      <c r="E581" s="86">
        <v>132222735.87</v>
      </c>
      <c r="F581" s="86">
        <v>230210993.94</v>
      </c>
      <c r="G581" s="86">
        <v>230684080.71000001</v>
      </c>
      <c r="H581" s="86">
        <v>230684080.71000001</v>
      </c>
      <c r="I581" s="86">
        <v>250689555.63</v>
      </c>
      <c r="J581" s="86">
        <v>4064.12</v>
      </c>
      <c r="K581" s="86">
        <v>2347.1999999999998</v>
      </c>
      <c r="L581" s="86">
        <v>4086.68</v>
      </c>
      <c r="M581" s="86">
        <v>4095.08</v>
      </c>
      <c r="N581" s="86">
        <v>4095.08</v>
      </c>
      <c r="O581" s="86">
        <v>4450.22</v>
      </c>
      <c r="P581" s="86">
        <v>14</v>
      </c>
      <c r="Q581" s="86">
        <v>59108.61</v>
      </c>
      <c r="R581" s="86">
        <v>4222.04</v>
      </c>
    </row>
    <row r="582" spans="1:18" ht="24" customHeight="1">
      <c r="A582" s="84" t="s">
        <v>434</v>
      </c>
      <c r="B582" s="85">
        <v>445</v>
      </c>
      <c r="C582" s="86">
        <v>8</v>
      </c>
      <c r="D582" s="86">
        <v>0</v>
      </c>
      <c r="E582" s="86">
        <v>0</v>
      </c>
      <c r="F582" s="86">
        <v>0</v>
      </c>
      <c r="G582" s="86">
        <v>0</v>
      </c>
      <c r="H582" s="86">
        <v>0</v>
      </c>
      <c r="I582" s="86">
        <v>0</v>
      </c>
      <c r="J582" s="86">
        <v>0</v>
      </c>
      <c r="K582" s="86">
        <v>0</v>
      </c>
      <c r="L582" s="86">
        <v>0</v>
      </c>
      <c r="M582" s="86">
        <v>0</v>
      </c>
      <c r="N582" s="86">
        <v>0</v>
      </c>
      <c r="O582" s="86">
        <v>0</v>
      </c>
      <c r="P582" s="86">
        <v>0</v>
      </c>
      <c r="Q582" s="86">
        <v>0</v>
      </c>
      <c r="R582" s="86">
        <v>0</v>
      </c>
    </row>
    <row r="583" spans="1:18" ht="11.25" customHeight="1">
      <c r="A583" s="114" t="s">
        <v>435</v>
      </c>
      <c r="B583" s="116"/>
      <c r="C583" s="116"/>
      <c r="D583" s="116"/>
      <c r="E583" s="116"/>
      <c r="F583" s="116"/>
      <c r="G583" s="116"/>
      <c r="H583" s="116"/>
      <c r="I583" s="115"/>
      <c r="J583" s="117"/>
      <c r="K583" s="117"/>
      <c r="L583" s="117"/>
      <c r="M583" s="117"/>
      <c r="N583" s="117"/>
      <c r="O583" s="117"/>
      <c r="P583" s="117"/>
      <c r="Q583" s="117"/>
      <c r="R583" s="117"/>
    </row>
    <row r="584" spans="1:18" ht="11.25" customHeight="1">
      <c r="A584" s="84" t="s">
        <v>436</v>
      </c>
      <c r="B584" s="118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  <c r="P584" s="117"/>
      <c r="Q584" s="117"/>
      <c r="R584" s="117"/>
    </row>
    <row r="585" spans="1:18" ht="11.25" customHeight="1">
      <c r="A585" s="84" t="s">
        <v>437</v>
      </c>
      <c r="B585" s="118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  <c r="P585" s="117"/>
      <c r="Q585" s="117"/>
      <c r="R585" s="117"/>
    </row>
    <row r="586" spans="1:18" ht="11.25" customHeight="1">
      <c r="P586" s="119"/>
      <c r="Q586" s="120"/>
      <c r="R586" s="121"/>
    </row>
    <row r="587" spans="1:18" ht="11.25" customHeight="1">
      <c r="B587" s="122"/>
      <c r="C587" s="120"/>
      <c r="D587" s="121"/>
      <c r="E587" s="121"/>
      <c r="F587" s="121"/>
      <c r="G587" s="119"/>
      <c r="H587" s="120"/>
      <c r="I587" s="121"/>
      <c r="J587" s="121"/>
      <c r="K587" s="121"/>
      <c r="L587" s="121"/>
      <c r="M587" s="121"/>
      <c r="N587" s="121"/>
      <c r="O587" s="121"/>
      <c r="P587" s="119"/>
      <c r="Q587" s="123"/>
      <c r="R587" s="123"/>
    </row>
    <row r="588" spans="1:18" ht="11.25" customHeight="1">
      <c r="B588" s="122"/>
      <c r="C588" s="120"/>
      <c r="D588" s="121"/>
      <c r="E588" s="121"/>
      <c r="F588" s="121"/>
      <c r="G588" s="119"/>
      <c r="H588" s="120"/>
      <c r="I588" s="121"/>
      <c r="J588" s="121"/>
      <c r="K588" s="121"/>
      <c r="L588" s="121"/>
      <c r="M588" s="121"/>
      <c r="N588" s="121"/>
      <c r="O588" s="121"/>
      <c r="P588" s="119"/>
      <c r="Q588" s="120"/>
      <c r="R588" s="121"/>
    </row>
    <row r="589" spans="1:18" ht="11.25" customHeight="1">
      <c r="B589" s="122"/>
      <c r="C589" s="123"/>
      <c r="D589" s="123"/>
      <c r="E589" s="121"/>
      <c r="F589" s="121"/>
      <c r="G589" s="119"/>
      <c r="H589" s="123"/>
      <c r="I589" s="123"/>
      <c r="J589" s="121"/>
      <c r="K589" s="121"/>
      <c r="L589" s="121"/>
      <c r="M589" s="121"/>
      <c r="N589" s="121"/>
      <c r="O589" s="121"/>
      <c r="P589" s="119"/>
      <c r="Q589" s="120"/>
      <c r="R589" s="121"/>
    </row>
    <row r="590" spans="1:18" ht="11.25" customHeight="1">
      <c r="B590" s="122"/>
      <c r="C590" s="120"/>
      <c r="D590" s="121"/>
      <c r="E590" s="121"/>
      <c r="F590" s="121"/>
      <c r="G590" s="119"/>
      <c r="H590" s="120"/>
      <c r="I590" s="121"/>
      <c r="J590" s="121"/>
      <c r="K590" s="121"/>
      <c r="L590" s="121"/>
      <c r="M590" s="121"/>
      <c r="N590" s="121"/>
      <c r="O590" s="121"/>
      <c r="P590" s="119"/>
      <c r="Q590" s="120"/>
      <c r="R590" s="121"/>
    </row>
    <row r="591" spans="1:18" ht="11.25" customHeight="1">
      <c r="B591" s="122"/>
      <c r="C591" s="120"/>
      <c r="D591" s="121"/>
      <c r="E591" s="121"/>
      <c r="F591" s="121"/>
      <c r="G591" s="119"/>
      <c r="H591" s="120"/>
      <c r="I591" s="121"/>
      <c r="J591" s="121"/>
      <c r="K591" s="121"/>
      <c r="L591" s="121"/>
      <c r="M591" s="121"/>
      <c r="N591" s="121"/>
      <c r="O591" s="121"/>
      <c r="P591" s="119"/>
      <c r="Q591" s="120"/>
      <c r="R591" s="121"/>
    </row>
    <row r="592" spans="1:18" ht="11.25" customHeight="1">
      <c r="B592" s="122"/>
      <c r="C592" s="120"/>
      <c r="D592" s="121"/>
      <c r="E592" s="121"/>
      <c r="F592" s="121"/>
      <c r="G592" s="119"/>
      <c r="H592" s="120"/>
      <c r="I592" s="121"/>
      <c r="J592" s="121"/>
      <c r="K592" s="121"/>
      <c r="L592" s="121"/>
      <c r="M592" s="121"/>
      <c r="N592" s="121"/>
      <c r="O592" s="121"/>
      <c r="P592" s="119"/>
      <c r="Q592" s="120"/>
      <c r="R592" s="121"/>
    </row>
    <row r="593" spans="2:18" ht="11.25" customHeight="1">
      <c r="B593" s="122"/>
      <c r="C593" s="120"/>
      <c r="D593" s="121"/>
      <c r="E593" s="121"/>
      <c r="F593" s="121"/>
      <c r="G593" s="119"/>
      <c r="H593" s="120"/>
      <c r="I593" s="121"/>
      <c r="J593" s="121"/>
      <c r="K593" s="121"/>
      <c r="L593" s="121"/>
      <c r="M593" s="121"/>
      <c r="N593" s="121"/>
      <c r="O593" s="121"/>
      <c r="P593" s="119"/>
      <c r="Q593" s="120"/>
      <c r="R593" s="121"/>
    </row>
    <row r="594" spans="2:18" ht="11.25" customHeight="1">
      <c r="B594" s="122"/>
      <c r="C594" s="120"/>
      <c r="D594" s="121"/>
      <c r="E594" s="121"/>
      <c r="F594" s="121"/>
      <c r="G594" s="119"/>
      <c r="H594" s="120"/>
      <c r="I594" s="121"/>
      <c r="J594" s="121"/>
      <c r="K594" s="121"/>
      <c r="L594" s="121"/>
      <c r="M594" s="121"/>
      <c r="N594" s="121"/>
      <c r="O594" s="121"/>
      <c r="P594" s="119"/>
      <c r="Q594" s="120"/>
      <c r="R594" s="121"/>
    </row>
    <row r="595" spans="2:18" ht="11.25" customHeight="1">
      <c r="B595" s="122"/>
      <c r="C595" s="120"/>
      <c r="D595" s="121"/>
      <c r="E595" s="121"/>
      <c r="F595" s="121"/>
      <c r="G595" s="119"/>
      <c r="H595" s="120"/>
      <c r="I595" s="121"/>
      <c r="J595" s="121"/>
      <c r="K595" s="121"/>
      <c r="L595" s="121"/>
      <c r="M595" s="121"/>
      <c r="N595" s="121"/>
      <c r="O595" s="121"/>
      <c r="P595" s="119"/>
      <c r="Q595" s="120"/>
      <c r="R595" s="121"/>
    </row>
    <row r="596" spans="2:18" ht="11.25" customHeight="1">
      <c r="B596" s="122"/>
      <c r="C596" s="120"/>
      <c r="D596" s="121"/>
      <c r="E596" s="121"/>
      <c r="F596" s="121"/>
      <c r="G596" s="119"/>
      <c r="H596" s="120"/>
      <c r="I596" s="121"/>
      <c r="J596" s="121"/>
      <c r="K596" s="121"/>
      <c r="L596" s="121"/>
      <c r="M596" s="121"/>
      <c r="N596" s="121"/>
      <c r="O596" s="121"/>
      <c r="P596" s="119"/>
      <c r="Q596" s="120"/>
      <c r="R596" s="121"/>
    </row>
    <row r="597" spans="2:18" ht="11.25" customHeight="1">
      <c r="B597" s="122"/>
      <c r="C597" s="120"/>
      <c r="D597" s="121"/>
      <c r="E597" s="121"/>
      <c r="F597" s="121"/>
      <c r="G597" s="119"/>
      <c r="H597" s="120"/>
      <c r="I597" s="121"/>
      <c r="J597" s="121"/>
      <c r="K597" s="121"/>
      <c r="L597" s="121"/>
      <c r="M597" s="121"/>
      <c r="N597" s="121"/>
      <c r="O597" s="121"/>
      <c r="P597" s="119"/>
      <c r="Q597" s="120"/>
      <c r="R597" s="121"/>
    </row>
    <row r="598" spans="2:18" ht="11.25" customHeight="1">
      <c r="B598" s="122"/>
      <c r="C598" s="120"/>
      <c r="D598" s="121"/>
      <c r="E598" s="121"/>
      <c r="F598" s="121"/>
      <c r="G598" s="119"/>
      <c r="H598" s="120"/>
      <c r="I598" s="121"/>
      <c r="J598" s="121"/>
      <c r="K598" s="121"/>
      <c r="L598" s="121"/>
      <c r="M598" s="121"/>
      <c r="N598" s="121"/>
      <c r="O598" s="121"/>
      <c r="P598" s="119"/>
      <c r="Q598" s="120"/>
      <c r="R598" s="121"/>
    </row>
    <row r="599" spans="2:18" ht="11.25" customHeight="1">
      <c r="B599" s="122"/>
      <c r="C599" s="120"/>
      <c r="D599" s="121"/>
      <c r="E599" s="121"/>
      <c r="F599" s="121"/>
      <c r="G599" s="119"/>
      <c r="H599" s="120"/>
      <c r="I599" s="121"/>
      <c r="J599" s="121"/>
      <c r="K599" s="121"/>
      <c r="L599" s="121"/>
      <c r="M599" s="121"/>
      <c r="N599" s="121"/>
      <c r="O599" s="121"/>
      <c r="P599" s="119"/>
      <c r="Q599" s="120"/>
      <c r="R599" s="121"/>
    </row>
    <row r="600" spans="2:18" ht="11.25" customHeight="1">
      <c r="B600" s="122"/>
      <c r="C600" s="120"/>
      <c r="D600" s="121"/>
      <c r="E600" s="121"/>
      <c r="F600" s="121"/>
      <c r="G600" s="119"/>
      <c r="H600" s="120"/>
      <c r="I600" s="121"/>
      <c r="J600" s="121"/>
      <c r="K600" s="121"/>
      <c r="L600" s="121"/>
      <c r="M600" s="121"/>
      <c r="N600" s="121"/>
      <c r="O600" s="121"/>
      <c r="P600" s="119"/>
      <c r="Q600" s="120"/>
      <c r="R600" s="121"/>
    </row>
    <row r="601" spans="2:18" ht="11.25" customHeight="1">
      <c r="B601" s="122"/>
      <c r="C601" s="120"/>
      <c r="D601" s="121"/>
      <c r="E601" s="121"/>
      <c r="F601" s="121"/>
      <c r="G601" s="119"/>
      <c r="H601" s="120"/>
      <c r="I601" s="121"/>
      <c r="J601" s="121"/>
      <c r="K601" s="121"/>
      <c r="L601" s="121"/>
      <c r="M601" s="121"/>
      <c r="N601" s="121"/>
      <c r="O601" s="121"/>
      <c r="P601" s="119"/>
      <c r="Q601" s="120"/>
      <c r="R601" s="121"/>
    </row>
    <row r="602" spans="2:18" ht="11.25" customHeight="1">
      <c r="B602" s="122"/>
      <c r="C602" s="120"/>
      <c r="D602" s="121"/>
      <c r="E602" s="121"/>
      <c r="F602" s="121"/>
      <c r="G602" s="119"/>
      <c r="H602" s="120"/>
      <c r="I602" s="121"/>
      <c r="J602" s="121"/>
      <c r="K602" s="121"/>
      <c r="L602" s="121"/>
      <c r="M602" s="121"/>
      <c r="N602" s="121"/>
      <c r="O602" s="121"/>
      <c r="P602" s="119"/>
      <c r="Q602" s="120"/>
      <c r="R602" s="121"/>
    </row>
    <row r="603" spans="2:18" ht="11.25" customHeight="1">
      <c r="B603" s="122"/>
      <c r="C603" s="120"/>
      <c r="D603" s="121"/>
      <c r="E603" s="121"/>
      <c r="F603" s="121"/>
      <c r="G603" s="119"/>
      <c r="H603" s="120"/>
      <c r="I603" s="121"/>
      <c r="J603" s="121"/>
      <c r="K603" s="121"/>
      <c r="L603" s="121"/>
      <c r="M603" s="121"/>
      <c r="N603" s="121"/>
      <c r="O603" s="121"/>
      <c r="P603" s="119"/>
      <c r="Q603" s="120"/>
      <c r="R603" s="121"/>
    </row>
    <row r="604" spans="2:18" ht="11.25" customHeight="1">
      <c r="B604" s="122"/>
      <c r="C604" s="120"/>
      <c r="D604" s="121"/>
      <c r="E604" s="121"/>
      <c r="F604" s="121"/>
      <c r="G604" s="119"/>
      <c r="H604" s="120"/>
      <c r="I604" s="121"/>
      <c r="J604" s="121"/>
      <c r="K604" s="121"/>
      <c r="L604" s="121"/>
      <c r="M604" s="121"/>
      <c r="N604" s="121"/>
      <c r="O604" s="121"/>
      <c r="P604" s="119"/>
      <c r="Q604" s="120"/>
      <c r="R604" s="121"/>
    </row>
    <row r="605" spans="2:18" ht="11.25" customHeight="1">
      <c r="B605" s="122"/>
      <c r="C605" s="120"/>
      <c r="D605" s="121"/>
      <c r="E605" s="121"/>
      <c r="F605" s="121"/>
      <c r="G605" s="119"/>
      <c r="H605" s="120"/>
      <c r="I605" s="121"/>
      <c r="J605" s="121"/>
      <c r="K605" s="121"/>
      <c r="L605" s="121"/>
      <c r="M605" s="121"/>
      <c r="N605" s="121"/>
      <c r="O605" s="121"/>
      <c r="P605" s="119"/>
      <c r="Q605" s="120"/>
      <c r="R605" s="121"/>
    </row>
    <row r="606" spans="2:18" ht="11.25" customHeight="1">
      <c r="B606" s="122"/>
      <c r="C606" s="120"/>
      <c r="D606" s="121"/>
      <c r="E606" s="121"/>
      <c r="F606" s="121"/>
      <c r="G606" s="119"/>
      <c r="H606" s="120"/>
      <c r="I606" s="121"/>
      <c r="J606" s="121"/>
      <c r="K606" s="121"/>
      <c r="L606" s="121"/>
      <c r="M606" s="121"/>
      <c r="N606" s="121"/>
      <c r="O606" s="121"/>
      <c r="P606" s="119"/>
      <c r="Q606" s="120"/>
      <c r="R606" s="121"/>
    </row>
    <row r="607" spans="2:18" ht="11.25" customHeight="1">
      <c r="B607" s="122"/>
      <c r="C607" s="120"/>
      <c r="D607" s="121"/>
      <c r="E607" s="121"/>
      <c r="F607" s="121"/>
      <c r="G607" s="119"/>
      <c r="H607" s="120"/>
      <c r="I607" s="121"/>
      <c r="J607" s="121"/>
      <c r="K607" s="121"/>
      <c r="L607" s="121"/>
      <c r="M607" s="121"/>
      <c r="N607" s="121"/>
      <c r="O607" s="121"/>
      <c r="P607" s="119"/>
      <c r="Q607" s="120"/>
      <c r="R607" s="121"/>
    </row>
    <row r="608" spans="2:18" ht="11.25" customHeight="1">
      <c r="B608" s="122"/>
      <c r="C608" s="120"/>
      <c r="D608" s="121"/>
      <c r="E608" s="121"/>
      <c r="F608" s="121"/>
      <c r="G608" s="119"/>
      <c r="H608" s="120"/>
      <c r="I608" s="121"/>
      <c r="J608" s="121"/>
      <c r="K608" s="121"/>
      <c r="L608" s="121"/>
      <c r="M608" s="121"/>
      <c r="N608" s="121"/>
      <c r="O608" s="121"/>
      <c r="P608" s="119"/>
      <c r="Q608" s="120"/>
      <c r="R608" s="121"/>
    </row>
    <row r="609" spans="2:18" ht="11.25" customHeight="1">
      <c r="B609" s="122"/>
      <c r="C609" s="120"/>
      <c r="D609" s="121"/>
      <c r="E609" s="121"/>
      <c r="F609" s="121"/>
      <c r="G609" s="119"/>
      <c r="H609" s="120"/>
      <c r="I609" s="121"/>
      <c r="J609" s="121"/>
      <c r="K609" s="121"/>
      <c r="L609" s="121"/>
      <c r="M609" s="121"/>
      <c r="N609" s="121"/>
      <c r="O609" s="121"/>
      <c r="P609" s="119"/>
      <c r="Q609" s="119"/>
      <c r="R609" s="119"/>
    </row>
    <row r="610" spans="2:18" ht="11.25" customHeight="1">
      <c r="B610" s="122"/>
      <c r="C610" s="120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19"/>
      <c r="Q610" s="119"/>
      <c r="R610" s="119"/>
    </row>
    <row r="611" spans="2:18" ht="11.25" customHeight="1">
      <c r="B611" s="122"/>
      <c r="C611" s="120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19"/>
      <c r="Q611" s="119"/>
      <c r="R611" s="119"/>
    </row>
    <row r="612" spans="2:18" ht="11.25" customHeight="1">
      <c r="B612" s="122"/>
      <c r="C612" s="120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19"/>
      <c r="Q612" s="119"/>
      <c r="R612" s="119"/>
    </row>
    <row r="613" spans="2:18" ht="11.25" customHeight="1">
      <c r="B613" s="122"/>
      <c r="C613" s="120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19"/>
      <c r="Q613" s="119"/>
      <c r="R613" s="119"/>
    </row>
    <row r="614" spans="2:18" ht="11.25" customHeight="1">
      <c r="B614" s="122"/>
      <c r="C614" s="120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19"/>
      <c r="Q614" s="119"/>
      <c r="R614" s="119"/>
    </row>
    <row r="615" spans="2:18" ht="11.25" customHeight="1">
      <c r="B615" s="122"/>
      <c r="C615" s="120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19"/>
      <c r="Q615" s="119"/>
      <c r="R615" s="119"/>
    </row>
    <row r="616" spans="2:18" ht="11.25" customHeight="1">
      <c r="B616" s="122"/>
      <c r="C616" s="120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19"/>
      <c r="Q616" s="119"/>
      <c r="R616" s="119"/>
    </row>
    <row r="617" spans="2:18" ht="11.25" customHeight="1">
      <c r="B617" s="122"/>
      <c r="C617" s="120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19"/>
      <c r="Q617" s="119"/>
      <c r="R617" s="119"/>
    </row>
    <row r="618" spans="2:18" ht="11.25" customHeight="1">
      <c r="B618" s="124"/>
      <c r="C618" s="126"/>
      <c r="D618" s="126"/>
      <c r="E618" s="126"/>
      <c r="F618" s="128"/>
      <c r="G618" s="128"/>
      <c r="H618" s="128"/>
      <c r="I618" s="128"/>
      <c r="J618" s="128"/>
      <c r="K618" s="128"/>
      <c r="L618" s="128"/>
      <c r="M618" s="128"/>
      <c r="N618" s="125"/>
      <c r="O618" s="125"/>
      <c r="P618" s="119"/>
      <c r="Q618" s="119"/>
      <c r="R618" s="119"/>
    </row>
    <row r="619" spans="2:18" ht="11.25" customHeight="1">
      <c r="B619" s="124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19"/>
      <c r="Q619" s="119"/>
      <c r="R619" s="119"/>
    </row>
    <row r="620" spans="2:18" ht="11.25" customHeight="1">
      <c r="B620" s="124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19"/>
      <c r="Q620" s="119"/>
      <c r="R620" s="119"/>
    </row>
    <row r="621" spans="2:18" ht="11.25" customHeight="1">
      <c r="B621" s="124"/>
      <c r="C621" s="126"/>
      <c r="D621" s="126"/>
      <c r="E621" s="126"/>
      <c r="F621" s="126"/>
      <c r="G621" s="126"/>
      <c r="H621" s="126"/>
      <c r="I621" s="126"/>
      <c r="J621" s="126"/>
      <c r="K621" s="126"/>
      <c r="L621" s="129"/>
      <c r="M621" s="125"/>
      <c r="N621" s="129"/>
      <c r="O621" s="125"/>
      <c r="P621" s="119"/>
      <c r="Q621" s="119"/>
      <c r="R621" s="119"/>
    </row>
    <row r="622" spans="2:18" ht="11.25" customHeight="1">
      <c r="B622" s="124"/>
      <c r="C622" s="126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19"/>
      <c r="Q622" s="119"/>
      <c r="R622" s="119"/>
    </row>
    <row r="623" spans="2:18" ht="11.25" customHeight="1">
      <c r="B623" s="130"/>
      <c r="C623" s="127"/>
      <c r="D623" s="127"/>
      <c r="E623" s="120"/>
      <c r="F623" s="125"/>
      <c r="G623" s="125"/>
      <c r="H623" s="120"/>
      <c r="I623" s="120"/>
      <c r="J623" s="120"/>
      <c r="K623" s="120"/>
      <c r="L623" s="120"/>
      <c r="M623" s="120"/>
      <c r="N623" s="120"/>
      <c r="O623" s="120"/>
      <c r="P623" s="119"/>
      <c r="Q623" s="119"/>
      <c r="R623" s="119"/>
    </row>
    <row r="624" spans="2:18" ht="11.25" customHeight="1">
      <c r="B624" s="122"/>
      <c r="C624" s="125"/>
      <c r="D624" s="131"/>
      <c r="E624" s="132"/>
      <c r="F624" s="131"/>
      <c r="G624" s="132"/>
      <c r="H624" s="133"/>
      <c r="I624" s="132"/>
      <c r="J624" s="131"/>
      <c r="K624" s="132"/>
      <c r="L624" s="131"/>
      <c r="M624" s="132"/>
      <c r="N624" s="131"/>
      <c r="O624" s="132"/>
      <c r="P624" s="119"/>
      <c r="Q624" s="119"/>
      <c r="R624" s="119"/>
    </row>
    <row r="625" spans="2:18" ht="11.25" customHeight="1">
      <c r="B625" s="122"/>
      <c r="C625" s="125"/>
      <c r="D625" s="131"/>
      <c r="E625" s="132"/>
      <c r="F625" s="131"/>
      <c r="G625" s="132"/>
      <c r="H625" s="131"/>
      <c r="I625" s="132"/>
      <c r="J625" s="131"/>
      <c r="K625" s="132"/>
      <c r="L625" s="131"/>
      <c r="M625" s="132"/>
      <c r="N625" s="131"/>
      <c r="O625" s="132"/>
      <c r="P625" s="119"/>
      <c r="Q625" s="119"/>
      <c r="R625" s="119"/>
    </row>
    <row r="626" spans="2:18" ht="11.25" customHeight="1">
      <c r="B626" s="122"/>
      <c r="C626" s="125"/>
      <c r="D626" s="131"/>
      <c r="E626" s="132"/>
      <c r="F626" s="131"/>
      <c r="G626" s="132"/>
      <c r="H626" s="134"/>
      <c r="I626" s="132"/>
      <c r="J626" s="131"/>
      <c r="K626" s="132"/>
      <c r="L626" s="131"/>
      <c r="M626" s="132"/>
      <c r="N626" s="131"/>
      <c r="O626" s="132"/>
      <c r="P626" s="119"/>
      <c r="Q626" s="119"/>
      <c r="R626" s="119"/>
    </row>
    <row r="627" spans="2:18" ht="11.25" customHeight="1">
      <c r="B627" s="122"/>
      <c r="C627" s="120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19"/>
      <c r="Q627" s="119"/>
      <c r="R627" s="119"/>
    </row>
  </sheetData>
  <mergeCells count="64">
    <mergeCell ref="L619:M620"/>
    <mergeCell ref="N619:O620"/>
    <mergeCell ref="Q587:R587"/>
    <mergeCell ref="C589:D589"/>
    <mergeCell ref="H589:I589"/>
    <mergeCell ref="B618:B622"/>
    <mergeCell ref="C618:C622"/>
    <mergeCell ref="D618:E621"/>
    <mergeCell ref="F618:M618"/>
    <mergeCell ref="F619:G621"/>
    <mergeCell ref="H619:I621"/>
    <mergeCell ref="J619:K621"/>
    <mergeCell ref="A500:O500"/>
    <mergeCell ref="A517:O517"/>
    <mergeCell ref="A519:O519"/>
    <mergeCell ref="A521:O521"/>
    <mergeCell ref="A523:O523"/>
    <mergeCell ref="A583:I583"/>
    <mergeCell ref="A465:O465"/>
    <mergeCell ref="A469:O469"/>
    <mergeCell ref="A471:O471"/>
    <mergeCell ref="A475:O475"/>
    <mergeCell ref="A479:O479"/>
    <mergeCell ref="A491:O491"/>
    <mergeCell ref="A347:O347"/>
    <mergeCell ref="A357:O357"/>
    <mergeCell ref="A378:O378"/>
    <mergeCell ref="A425:O425"/>
    <mergeCell ref="A461:O461"/>
    <mergeCell ref="A463:O463"/>
    <mergeCell ref="A302:O302"/>
    <mergeCell ref="A312:O312"/>
    <mergeCell ref="A321:O321"/>
    <mergeCell ref="A331:O331"/>
    <mergeCell ref="A340:O340"/>
    <mergeCell ref="A345:O345"/>
    <mergeCell ref="A261:O261"/>
    <mergeCell ref="A271:O271"/>
    <mergeCell ref="A280:O280"/>
    <mergeCell ref="A282:O282"/>
    <mergeCell ref="A284:O284"/>
    <mergeCell ref="A293:O293"/>
    <mergeCell ref="P3:P4"/>
    <mergeCell ref="Q3:Q4"/>
    <mergeCell ref="R3:R4"/>
    <mergeCell ref="A10:O10"/>
    <mergeCell ref="A189:O189"/>
    <mergeCell ref="A219:O219"/>
    <mergeCell ref="I3:I4"/>
    <mergeCell ref="J3:K3"/>
    <mergeCell ref="L3:L4"/>
    <mergeCell ref="M3:M4"/>
    <mergeCell ref="N3:N4"/>
    <mergeCell ref="O3:O4"/>
    <mergeCell ref="A2:A4"/>
    <mergeCell ref="B2:B4"/>
    <mergeCell ref="D2:I2"/>
    <mergeCell ref="J2:O2"/>
    <mergeCell ref="P2:R2"/>
    <mergeCell ref="C3:C4"/>
    <mergeCell ref="D3:E3"/>
    <mergeCell ref="F3:F4"/>
    <mergeCell ref="G3:G4"/>
    <mergeCell ref="H3:H4"/>
  </mergeCells>
  <hyperlinks>
    <hyperlink ref="C5" location="'1'!A1" display="'1'!A1"/>
    <hyperlink ref="D5" location="'2'!A1" display="'2'!A1"/>
    <hyperlink ref="E5" location="'3'!A1" display="'3'!A1"/>
    <hyperlink ref="F5" location="'4'!A1" display="'4'!A1"/>
    <hyperlink ref="G5" location="'5'!A1" display="'5'!A1"/>
    <hyperlink ref="H5" location="'6'!A1" display="'6'!A1"/>
    <hyperlink ref="I5" location="'7'!A1" display="'7'!A1"/>
    <hyperlink ref="J5" location="'8'!A1" display="'8'!A1"/>
    <hyperlink ref="K5" location="'9'!A1" display="'9'!A1"/>
    <hyperlink ref="L5" location="'10'!A1" display="'10'!A1"/>
    <hyperlink ref="M5" location="'11'!A1" display="'11'!A1"/>
    <hyperlink ref="N5" location="'12'!A1" display="'12'!A1"/>
    <hyperlink ref="O5" location="'13'!A1" display="'13'!A1"/>
    <hyperlink ref="P5" location="'14'!A1" display="'14'!A1"/>
    <hyperlink ref="Q5" location="'15'!A1" display="'15'!A1"/>
    <hyperlink ref="R5" location="'16'!A1" display="'16'!A1"/>
    <hyperlink ref="B6" location="'1'!A1" display="'1'!A1"/>
    <hyperlink ref="B7" location="'2'!A1" display="'2'!A1"/>
    <hyperlink ref="B8" location="'3'!A1" display="'3'!A1"/>
    <hyperlink ref="B9" location="'4'!A1" display="'4'!A1"/>
    <hyperlink ref="B11" location="'5'!A1" display="'5'!A1"/>
    <hyperlink ref="B12" location="'6'!A1" display="'6'!A1"/>
    <hyperlink ref="B13" location="'7'!A1" display="'7'!A1"/>
    <hyperlink ref="B14" location="'8'!A1" display="'8'!A1"/>
    <hyperlink ref="B15" location="'9'!A1" display="'9'!A1"/>
    <hyperlink ref="B16" location="'10'!A1" display="'10'!A1"/>
    <hyperlink ref="B17" location="'11'!A1" display="'11'!A1"/>
    <hyperlink ref="B18" location="'12'!A1" display="'12'!A1"/>
    <hyperlink ref="B19" location="'13'!A1" display="'13'!A1"/>
    <hyperlink ref="B20" location="'14'!A1" display="'14'!A1"/>
    <hyperlink ref="B21" location="'15'!A1" display="'15'!A1"/>
    <hyperlink ref="B22" location="'1511'!A1" display="'1511'!A1"/>
    <hyperlink ref="B23" location="'1512'!A1" display="'1512'!A1"/>
    <hyperlink ref="B24" location="'16'!A1" display="'16'!A1"/>
    <hyperlink ref="B25" location="'17'!A1" display="'17'!A1"/>
    <hyperlink ref="B26" location="'18'!A1" display="'18'!A1"/>
    <hyperlink ref="B27" location="'19'!A1" display="'19'!A1"/>
    <hyperlink ref="B28" location="'1910'!A1" display="'1910'!A1"/>
    <hyperlink ref="B29" location="'1920'!A1" display="'1920'!A1"/>
    <hyperlink ref="B30" location="'1930'!A1" display="'1930'!A1"/>
    <hyperlink ref="B31" location="'20'!A1" display="'20'!A1"/>
    <hyperlink ref="B32" location="'21'!A1" display="'21'!A1"/>
    <hyperlink ref="B33" location="'22'!A1" display="'22'!A1"/>
    <hyperlink ref="B34" location="'23'!A1" display="'23'!A1"/>
    <hyperlink ref="B35" location="'24'!A1" display="'24'!A1"/>
    <hyperlink ref="B36" location="'25'!A1" display="'25'!A1"/>
    <hyperlink ref="B37" location="'26'!A1" display="'26'!A1"/>
    <hyperlink ref="B38" location="'27'!A1" display="'27'!A1"/>
    <hyperlink ref="B39" location="'28'!A1" display="'28'!A1"/>
    <hyperlink ref="B40" location="'29'!A1" display="'29'!A1"/>
    <hyperlink ref="B41" location="'30'!A1" display="'30'!A1"/>
    <hyperlink ref="B42" location="'31'!A1" display="'31'!A1"/>
    <hyperlink ref="B43" location="'32'!A1" display="'32'!A1"/>
    <hyperlink ref="B44" location="'33'!A1" display="'33'!A1"/>
    <hyperlink ref="B45" location="'34'!A1" display="'34'!A1"/>
    <hyperlink ref="B46" location="'35'!A1" display="'35'!A1"/>
    <hyperlink ref="B47" location="'36'!A1" display="'36'!A1"/>
    <hyperlink ref="B48" location="'37'!A1" display="'37'!A1"/>
    <hyperlink ref="B49" location="'38'!A1" display="'38'!A1"/>
    <hyperlink ref="B50" location="'39'!A1" display="'39'!A1"/>
    <hyperlink ref="B51" location="'40'!A1" display="'40'!A1"/>
    <hyperlink ref="B52" location="'41'!A1" display="'41'!A1"/>
    <hyperlink ref="B53" location="'42'!A1" display="'42'!A1"/>
    <hyperlink ref="B54" location="'43'!A1" display="'43'!A1"/>
    <hyperlink ref="B55" location="'44'!A1" display="'44'!A1"/>
    <hyperlink ref="B56" location="'45'!A1" display="'45'!A1"/>
    <hyperlink ref="B57" location="'46'!A1" display="'46'!A1"/>
    <hyperlink ref="B58" location="'46'!A1" display="'46'!A1"/>
    <hyperlink ref="B59" location="'47'!A1" display="'47'!A1"/>
    <hyperlink ref="B60" location="'48'!A1" display="'48'!A1"/>
    <hyperlink ref="B61" location="'49'!A1" display="'49'!A1"/>
    <hyperlink ref="B62" location="'50'!A1" display="'50'!A1"/>
    <hyperlink ref="B63" location="'51'!A1" display="'51'!A1"/>
    <hyperlink ref="B64" location="'52'!A1" display="'52'!A1"/>
    <hyperlink ref="B65" location="'53'!A1" display="'53'!A1"/>
    <hyperlink ref="B66" location="'54'!A1" display="'54'!A1"/>
    <hyperlink ref="B67" location="'55'!A1" display="'55'!A1"/>
    <hyperlink ref="B68" location="'56'!A1" display="'56'!A1"/>
    <hyperlink ref="B69" location="'57'!A1" display="'57'!A1"/>
    <hyperlink ref="B70" location="'58'!A1" display="'58'!A1"/>
    <hyperlink ref="B71" location="'59'!A1" display="'59'!A1"/>
    <hyperlink ref="B72" location="'60'!A1" display="'60'!A1"/>
    <hyperlink ref="B73" location="'61'!A1" display="'61'!A1"/>
    <hyperlink ref="B74" location="'62'!A1" display="'62'!A1"/>
    <hyperlink ref="B75" location="'63'!A1" display="'63'!A1"/>
    <hyperlink ref="B76" location="'64'!A1" display="'64'!A1"/>
    <hyperlink ref="B77" location="'65'!A1" display="'65'!A1"/>
    <hyperlink ref="B78" location="'66'!A1" display="'66'!A1"/>
    <hyperlink ref="B79" location="'67'!A1" display="'67'!A1"/>
    <hyperlink ref="B80" location="'68'!A1" display="'68'!A1"/>
    <hyperlink ref="B81" location="'69'!A1" display="'69'!A1"/>
    <hyperlink ref="B82" location="'70'!A1" display="'70'!A1"/>
    <hyperlink ref="B83" location="'71'!A1" display="'71'!A1"/>
    <hyperlink ref="B84" location="'72'!A1" display="'72'!A1"/>
    <hyperlink ref="B85" location="'73'!A1" display="'73'!A1"/>
    <hyperlink ref="B86" location="'74'!A1" display="'74'!A1"/>
    <hyperlink ref="B87" location="'75'!A1" display="'75'!A1"/>
    <hyperlink ref="B88" location="'76'!A1" display="'76'!A1"/>
    <hyperlink ref="B89" location="'77'!A1" display="'77'!A1"/>
    <hyperlink ref="B90" location="'78'!A1" display="'78'!A1"/>
    <hyperlink ref="B91" location="'79'!A1" display="'79'!A1"/>
    <hyperlink ref="B92" location="'80'!A1" display="'80'!A1"/>
    <hyperlink ref="B93" location="'81'!A1" display="'81'!A1"/>
    <hyperlink ref="B94" location="'82'!A1" display="'82'!A1"/>
    <hyperlink ref="B95" location="'83'!A1" display="'83'!A1"/>
    <hyperlink ref="B96" location="'84'!A1" display="'84'!A1"/>
    <hyperlink ref="B97" location="'85'!A1" display="'85'!A1"/>
    <hyperlink ref="B98" location="'86'!A1" display="'86'!A1"/>
    <hyperlink ref="B99" location="'961'!A1" display="'961'!A1"/>
    <hyperlink ref="B100" location="'961'!A1" display="'961'!A1"/>
    <hyperlink ref="B101" location="'961'!A1" display="'961'!A1"/>
    <hyperlink ref="B102" location="'961'!A1" display="'961'!A1"/>
    <hyperlink ref="B103" location="'961'!A1" display="'961'!A1"/>
    <hyperlink ref="B104" location="'962'!A1" display="'962'!A1"/>
    <hyperlink ref="B105" location="'97'!A1" display="'97'!A1"/>
    <hyperlink ref="B106" location="'98'!A1" display="'98'!A1"/>
    <hyperlink ref="B107" location="'99'!A1" display="'99'!A1"/>
    <hyperlink ref="B108" location="'100'!A1" display="'100'!A1"/>
    <hyperlink ref="B109" location="'101'!A1" display="'101'!A1"/>
    <hyperlink ref="B110" location="'102'!A1" display="'102'!A1"/>
    <hyperlink ref="B111" location="'103'!A1" display="'103'!A1"/>
    <hyperlink ref="B112" location="'104'!A1" display="'104'!A1"/>
    <hyperlink ref="B113" location="'105'!A1" display="'105'!A1"/>
    <hyperlink ref="B114" location="'106'!A1" display="'106'!A1"/>
    <hyperlink ref="B115" location="'107'!A1" display="'107'!A1"/>
    <hyperlink ref="B116" location="'108'!A1" display="'108'!A1"/>
    <hyperlink ref="B117" location="'109'!A1" display="'109'!A1"/>
    <hyperlink ref="B118" location="'110'!A1" display="'110'!A1"/>
    <hyperlink ref="B119" location="'111'!A1" display="'111'!A1"/>
    <hyperlink ref="B120" location="'112'!A1" display="'112'!A1"/>
    <hyperlink ref="B121" location="'113'!A1" display="'113'!A1"/>
    <hyperlink ref="B122" location="'1131'!A1" display="'1131'!A1"/>
    <hyperlink ref="B123" location="'1132'!A1" display="'1132'!A1"/>
    <hyperlink ref="B124" location="'1133'!A1" display="'1133'!A1"/>
    <hyperlink ref="B125" location="'1134'!A1" display="'1134'!A1"/>
    <hyperlink ref="B126" location="'1135'!A1" display="'1135'!A1"/>
    <hyperlink ref="B127" location="'1136'!A1" display="'1136'!A1"/>
    <hyperlink ref="B128" location="'1137'!A1" display="'1137'!A1"/>
    <hyperlink ref="B129" location="'1138'!A1" display="'1138'!A1"/>
    <hyperlink ref="B130" location="'114'!A1" display="'114'!A1"/>
    <hyperlink ref="B131" location="'115'!A1" display="'115'!A1"/>
    <hyperlink ref="B132" location="'116'!A1" display="'116'!A1"/>
    <hyperlink ref="B133" location="'117'!A1" display="'117'!A1"/>
    <hyperlink ref="B134" location="'118'!A1" display="'118'!A1"/>
    <hyperlink ref="B135" location="'119'!A1" display="'119'!A1"/>
    <hyperlink ref="B136" location="'120'!A1" display="'120'!A1"/>
    <hyperlink ref="B137" location="'121'!A1" display="'121'!A1"/>
    <hyperlink ref="B138" location="'122'!A1" display="'122'!A1"/>
    <hyperlink ref="B139" location="'123'!A1" display="'123'!A1"/>
    <hyperlink ref="B140" location="'124'!A1" display="'124'!A1"/>
    <hyperlink ref="B141" location="'125'!A1" display="'125'!A1"/>
    <hyperlink ref="B142" location="'126'!A1" display="'126'!A1"/>
    <hyperlink ref="B143" location="'127'!A1" display="'127'!A1"/>
    <hyperlink ref="B144" location="'128'!A1" display="'128'!A1"/>
    <hyperlink ref="B145" location="'129'!A1" display="'129'!A1"/>
    <hyperlink ref="B146" location="'130'!A1" display="'130'!A1"/>
    <hyperlink ref="B147" location="'131'!A1" display="'131'!A1"/>
    <hyperlink ref="B148" location="'132'!A1" display="'132'!A1"/>
    <hyperlink ref="B149" location="'1321'!A1" display="'1321'!A1"/>
    <hyperlink ref="B150" location="'133'!A1" display="'133'!A1"/>
    <hyperlink ref="B151" location="'134'!A1" display="'134'!A1"/>
    <hyperlink ref="B152" location="'1341'!A1" display="'1341'!A1"/>
    <hyperlink ref="B153" location="'1342'!A1" display="'1342'!A1"/>
    <hyperlink ref="B154" location="'1343'!A1" display="'1343'!A1"/>
    <hyperlink ref="B155" location="'1344'!A1" display="'1344'!A1"/>
    <hyperlink ref="B156" location="'1345'!A1" display="'1345'!A1"/>
    <hyperlink ref="B157" location="'1346'!A1" display="'1346'!A1"/>
    <hyperlink ref="B158" location="'135'!A1" display="'135'!A1"/>
    <hyperlink ref="B159" location="'136'!A1" display="'136'!A1"/>
    <hyperlink ref="B160" location="'137'!A1" display="'137'!A1"/>
    <hyperlink ref="B161" location="'138'!A1" display="'138'!A1"/>
    <hyperlink ref="B162" location="'139'!A1" display="'139'!A1"/>
    <hyperlink ref="B163" location="'140'!A1" display="'140'!A1"/>
    <hyperlink ref="B164" location="'141'!A1" display="'141'!A1"/>
    <hyperlink ref="B165" location="'142'!A1" display="'142'!A1"/>
    <hyperlink ref="B166" location="'143'!A1" display="'143'!A1"/>
    <hyperlink ref="B167" location="'144'!A1" display="'144'!A1"/>
    <hyperlink ref="B168" location="'145'!A1" display="'145'!A1"/>
    <hyperlink ref="B169" location="'146'!A1" display="'146'!A1"/>
    <hyperlink ref="B170" location="'1461'!A1" display="'1461'!A1"/>
    <hyperlink ref="B171" location="'147'!A1" display="'147'!A1"/>
    <hyperlink ref="B172" location="'148'!A1" display="'148'!A1"/>
    <hyperlink ref="B173" location="'149'!A1" display="'149'!A1"/>
    <hyperlink ref="B174" location="'150'!A1" display="'150'!A1"/>
    <hyperlink ref="B175" location="'151'!A1" display="'151'!A1"/>
    <hyperlink ref="B176" location="'152'!A1" display="'152'!A1"/>
    <hyperlink ref="B177" location="'153'!A1" display="'153'!A1"/>
    <hyperlink ref="B178" location="'154'!A1" display="'154'!A1"/>
    <hyperlink ref="B179" location="'155'!A1" display="'155'!A1"/>
    <hyperlink ref="B180" location="'156'!A1" display="'156'!A1"/>
    <hyperlink ref="B181" location="'157'!A1" display="'157'!A1"/>
    <hyperlink ref="B182" location="'158'!A1" display="'158'!A1"/>
    <hyperlink ref="B183" location="'159'!A1" display="'159'!A1"/>
    <hyperlink ref="B184" location="'160'!A1" display="'160'!A1"/>
    <hyperlink ref="B185" location="'1601'!A1" display="'1601'!A1"/>
    <hyperlink ref="B186" location="'165'!A1" display="'165'!A1"/>
    <hyperlink ref="B187" location="'166'!A1" display="'166'!A1"/>
    <hyperlink ref="B188" location="'1661'!A1" display="'1661'!A1"/>
    <hyperlink ref="B190" location="'167'!A1" display="'167'!A1"/>
    <hyperlink ref="B191" location="'168'!A1" display="'168'!A1"/>
    <hyperlink ref="B192" location="'169'!A1" display="'169'!A1"/>
    <hyperlink ref="B193" location="'170'!A1" display="'170'!A1"/>
    <hyperlink ref="B194" location="'171'!A1" display="'171'!A1"/>
    <hyperlink ref="B195" location="'1711'!A1" display="'1711'!A1"/>
    <hyperlink ref="B196" location="'172'!A1" display="'172'!A1"/>
    <hyperlink ref="B197" location="'173'!A1" display="'173'!A1"/>
    <hyperlink ref="B198" location="'174'!A1" display="'174'!A1"/>
    <hyperlink ref="B199" location="'175'!A1" display="'175'!A1"/>
    <hyperlink ref="B200" location="'176'!A1" display="'176'!A1"/>
    <hyperlink ref="B201" location="'177'!A1" display="'177'!A1"/>
    <hyperlink ref="B202" location="'178'!A1" display="'178'!A1"/>
    <hyperlink ref="B203" location="'179'!A1" display="'179'!A1"/>
    <hyperlink ref="B204" location="'180'!A1" display="'180'!A1"/>
    <hyperlink ref="B205" location="'181'!A1" display="'181'!A1"/>
    <hyperlink ref="B206" location="'182'!A1" display="'182'!A1"/>
    <hyperlink ref="B207" location="'183'!A1" display="'183'!A1"/>
    <hyperlink ref="B208" location="'184'!A1" display="'184'!A1"/>
    <hyperlink ref="B209" location="'185'!A1" display="'185'!A1"/>
    <hyperlink ref="B210" location="'186'!A1" display="'186'!A1"/>
    <hyperlink ref="B211" location="'187'!A1" display="'187'!A1"/>
    <hyperlink ref="B212" location="'188'!A1" display="'188'!A1"/>
    <hyperlink ref="B213" location="'189'!A1" display="'189'!A1"/>
    <hyperlink ref="B214" location="'190'!A1" display="'190'!A1"/>
    <hyperlink ref="B215" location="'191'!A1" display="'191'!A1"/>
    <hyperlink ref="B216" location="'192'!A1" display="'192'!A1"/>
    <hyperlink ref="B217" location="'193'!A1" display="'193'!A1"/>
    <hyperlink ref="B218" location="'194'!A1" display="'194'!A1"/>
    <hyperlink ref="B220" location="'195'!A1" display="'195'!A1"/>
    <hyperlink ref="B221" location="'196'!A1" display="'196'!A1"/>
    <hyperlink ref="B222" location="'197'!A1" display="'197'!A1"/>
    <hyperlink ref="B223" location="'198'!A1" display="'198'!A1"/>
    <hyperlink ref="B224" location="'199'!A1" display="'199'!A1"/>
    <hyperlink ref="B225" location="'200'!A1" display="'200'!A1"/>
    <hyperlink ref="B226" location="'201'!A1" display="'201'!A1"/>
    <hyperlink ref="B227" location="'202'!A1" display="'202'!A1"/>
    <hyperlink ref="B228" location="'203'!A1" display="'203'!A1"/>
    <hyperlink ref="B229" location="'204'!A1" display="'204'!A1"/>
    <hyperlink ref="B230" location="'205'!A1" display="'205'!A1"/>
    <hyperlink ref="B231" location="'206'!A1" display="'206'!A1"/>
    <hyperlink ref="B232" location="'207'!A1" display="'207'!A1"/>
    <hyperlink ref="B233" location="'208'!A1" display="'208'!A1"/>
    <hyperlink ref="B234" location="'209'!A1" display="'209'!A1"/>
    <hyperlink ref="B235" location="'210'!A1" display="'210'!A1"/>
    <hyperlink ref="B236" location="'211'!A1" display="'211'!A1"/>
    <hyperlink ref="B237" location="'212'!A1" display="'212'!A1"/>
    <hyperlink ref="B238" location="'213'!A1" display="'213'!A1"/>
    <hyperlink ref="B239" location="'214'!A1" display="'214'!A1"/>
    <hyperlink ref="B240" location="'215'!A1" display="'215'!A1"/>
    <hyperlink ref="B241" location="'216'!A1" display="'216'!A1"/>
    <hyperlink ref="B242" location="'217'!A1" display="'217'!A1"/>
    <hyperlink ref="B243" location="'218'!A1" display="'218'!A1"/>
    <hyperlink ref="B244" location="'219'!A1" display="'219'!A1"/>
    <hyperlink ref="B245" location="'220'!A1" display="'220'!A1"/>
    <hyperlink ref="B246" location="'2201'!A1" display="'2201'!A1"/>
    <hyperlink ref="B247" location="'225'!A1" display="'225'!A1"/>
    <hyperlink ref="B248" location="'226'!A1" display="'226'!A1"/>
    <hyperlink ref="B249" location="'227'!A1" display="'227'!A1"/>
    <hyperlink ref="B250" location="'228'!A1" display="'228'!A1"/>
    <hyperlink ref="B251" location="'2281'!A1" display="'2281'!A1"/>
    <hyperlink ref="B252" location="'2282'!A1" display="'2282'!A1"/>
    <hyperlink ref="B253" location="'2283'!A1" display="'2283'!A1"/>
    <hyperlink ref="B254" location="'229'!A1" display="'229'!A1"/>
    <hyperlink ref="B255" location="'230'!A1" display="'230'!A1"/>
    <hyperlink ref="B256" location="'231'!A1" display="'231'!A1"/>
    <hyperlink ref="B257" location="'232'!A1" display="'232'!A1"/>
    <hyperlink ref="B258" location="'233'!A1" display="'233'!A1"/>
    <hyperlink ref="B259" location="'234'!A1" display="'234'!A1"/>
    <hyperlink ref="B260" location="'235'!A1" display="'235'!A1"/>
    <hyperlink ref="B262" location="'236'!A1" display="'236'!A1"/>
    <hyperlink ref="B263" location="'237'!A1" display="'237'!A1"/>
    <hyperlink ref="B264" location="'238'!A1" display="'238'!A1"/>
    <hyperlink ref="B265" location="'239'!A1" display="'239'!A1"/>
    <hyperlink ref="B266" location="'240'!A1" display="'240'!A1"/>
    <hyperlink ref="B267" location="'2401'!A1" display="'2401'!A1"/>
    <hyperlink ref="B268" location="'241'!A1" display="'241'!A1"/>
    <hyperlink ref="B269" location="'242'!A1" display="'242'!A1"/>
    <hyperlink ref="B270" location="'243'!A1" display="'243'!A1"/>
    <hyperlink ref="B272" location="'244'!A1" display="'244'!A1"/>
    <hyperlink ref="B273" location="'245'!A1" display="'245'!A1"/>
    <hyperlink ref="B274" location="'246'!A1" display="'246'!A1"/>
    <hyperlink ref="B275" location="'247'!A1" display="'247'!A1"/>
    <hyperlink ref="B276" location="'248'!A1" display="'248'!A1"/>
    <hyperlink ref="B277" location="'249'!A1" display="'249'!A1"/>
    <hyperlink ref="B278" location="'250'!A1" display="'250'!A1"/>
    <hyperlink ref="B279" location="'251'!A1" display="'251'!A1"/>
    <hyperlink ref="B281" location="'252'!A1" display="'252'!A1"/>
    <hyperlink ref="B283" location="'253'!A1" display="'253'!A1"/>
    <hyperlink ref="B285" location="'254'!A1" display="'254'!A1"/>
    <hyperlink ref="B286" location="'255'!A1" display="'255'!A1"/>
    <hyperlink ref="B287" location="'256'!A1" display="'256'!A1"/>
    <hyperlink ref="B288" location="'257'!A1" display="'257'!A1"/>
    <hyperlink ref="B289" location="'258'!A1" display="'258'!A1"/>
    <hyperlink ref="B290" location="'259'!A1" display="'259'!A1"/>
    <hyperlink ref="B291" location="'260'!A1" display="'260'!A1"/>
    <hyperlink ref="B292" location="'261'!A1" display="'261'!A1"/>
    <hyperlink ref="B294" location="'262'!A1" display="'262'!A1"/>
    <hyperlink ref="B295" location="'263'!A1" display="'263'!A1"/>
    <hyperlink ref="B296" location="'264'!A1" display="'264'!A1"/>
    <hyperlink ref="B297" location="'265'!A1" display="'265'!A1"/>
    <hyperlink ref="B298" location="'266'!A1" display="'266'!A1"/>
    <hyperlink ref="B299" location="'267'!A1" display="'267'!A1"/>
    <hyperlink ref="B300" location="'268'!A1" display="'268'!A1"/>
    <hyperlink ref="B301" location="'269'!A1" display="'269'!A1"/>
    <hyperlink ref="B303" location="'270'!A1" display="'270'!A1"/>
    <hyperlink ref="B304" location="'271'!A1" display="'271'!A1"/>
    <hyperlink ref="B305" location="'272'!A1" display="'272'!A1"/>
    <hyperlink ref="B306" location="'273'!A1" display="'273'!A1"/>
    <hyperlink ref="B307" location="'274'!A1" display="'274'!A1"/>
    <hyperlink ref="B308" location="'275'!A1" display="'275'!A1"/>
    <hyperlink ref="B309" location="'276'!A1" display="'276'!A1"/>
    <hyperlink ref="B310" location="'277'!A1" display="'277'!A1"/>
    <hyperlink ref="B311" location="'278'!A1" display="'278'!A1"/>
    <hyperlink ref="B313" location="'279'!A1" display="'279'!A1"/>
    <hyperlink ref="B314" location="'280'!A1" display="'280'!A1"/>
    <hyperlink ref="B315" location="'2801'!A1" display="'2801'!A1"/>
    <hyperlink ref="B316" location="'2802'!A1" display="'2802'!A1"/>
    <hyperlink ref="B317" location="'2803'!A1" display="'2803'!A1"/>
    <hyperlink ref="B318" location="'2804'!A1" display="'2804'!A1"/>
    <hyperlink ref="B319" location="'2805'!A1" display="'2805'!A1"/>
    <hyperlink ref="B320" location="'281'!A1" display="'281'!A1"/>
    <hyperlink ref="B322" location="'282'!A1" display="'282'!A1"/>
    <hyperlink ref="B323" location="'283'!A1" display="'283'!A1"/>
    <hyperlink ref="B324" location="'284'!A1" display="'284'!A1"/>
    <hyperlink ref="B325" location="'285'!A1" display="'285'!A1"/>
    <hyperlink ref="B326" location="'286'!A1" display="'286'!A1"/>
    <hyperlink ref="B327" location="'287'!A1" display="'287'!A1"/>
    <hyperlink ref="B328" location="'288'!A1" display="'288'!A1"/>
    <hyperlink ref="B329" location="'289'!A1" display="'289'!A1"/>
    <hyperlink ref="B330" location="'290'!A1" display="'290'!A1"/>
    <hyperlink ref="B332" location="'291'!A1" display="'291'!A1"/>
    <hyperlink ref="B333" location="'292'!A1" display="'292'!A1"/>
    <hyperlink ref="B334" location="'293'!A1" display="'293'!A1"/>
    <hyperlink ref="B335" location="'294'!A1" display="'294'!A1"/>
    <hyperlink ref="B336" location="'295'!A1" display="'295'!A1"/>
    <hyperlink ref="B337" location="'296'!A1" display="'296'!A1"/>
    <hyperlink ref="B338" location="'297'!A1" display="'297'!A1"/>
    <hyperlink ref="B339" location="'298'!A1" display="'298'!A1"/>
    <hyperlink ref="B341" location="'299'!A1" display="'299'!A1"/>
    <hyperlink ref="B342" location="'2991'!A1" display="'2991'!A1"/>
    <hyperlink ref="B343" location="'2992'!A1" display="'2992'!A1"/>
    <hyperlink ref="B344" location="'2993'!A1" display="'2993'!A1"/>
    <hyperlink ref="B346" location="'300'!A1" display="'300'!A1"/>
    <hyperlink ref="B348" location="'3001'!A1" display="'3001'!A1"/>
    <hyperlink ref="B349" location="'3002'!A1" display="'3002'!A1"/>
    <hyperlink ref="B350" location="'3003'!A1" display="'3003'!A1"/>
    <hyperlink ref="B351" location="'3004'!A1" display="'3004'!A1"/>
    <hyperlink ref="B352" location="'3005'!A1" display="'3005'!A1"/>
    <hyperlink ref="B354" location="'3006'!A1" display="'3006'!A1"/>
    <hyperlink ref="B355" location="'3007'!A1" display="'3007'!A1"/>
    <hyperlink ref="B356" location="'3008'!A1" display="'3008'!A1"/>
    <hyperlink ref="B358" location="'301'!A1" display="'301'!A1"/>
    <hyperlink ref="B359" location="'302'!A1" display="'302'!A1"/>
    <hyperlink ref="B360" location="'303'!A1" display="'303'!A1"/>
    <hyperlink ref="B361" location="'304'!A1" display="'304'!A1"/>
    <hyperlink ref="B362" location="'305'!A1" display="'305'!A1"/>
    <hyperlink ref="B363" location="'3051'!A1" display="'3051'!A1"/>
    <hyperlink ref="B364" location="'306'!A1" display="'306'!A1"/>
    <hyperlink ref="B365" location="'307'!A1" display="'307'!A1"/>
    <hyperlink ref="B366" location="'3071'!A1" display="'3071'!A1"/>
    <hyperlink ref="B367" location="'308'!A1" display="'308'!A1"/>
    <hyperlink ref="B368" location="'309'!A1" display="'309'!A1"/>
    <hyperlink ref="B369" location="'3091'!A1" display="'3091'!A1"/>
    <hyperlink ref="B370" location="'310'!A1" display="'310'!A1"/>
    <hyperlink ref="B371" location="'311'!A1" display="'311'!A1"/>
    <hyperlink ref="B372" location="'312'!A1" display="'312'!A1"/>
    <hyperlink ref="B373" location="'313'!A1" display="'313'!A1"/>
    <hyperlink ref="B374" location="'314'!A1" display="'314'!A1"/>
    <hyperlink ref="B375" location="'315'!A1" display="'315'!A1"/>
    <hyperlink ref="B376" location="'316'!A1" display="'316'!A1"/>
    <hyperlink ref="B377" location="'317'!A1" display="'317'!A1"/>
    <hyperlink ref="B379" location="'318'!A1" display="'318'!A1"/>
    <hyperlink ref="B380" location="'319'!A1" display="'319'!A1"/>
    <hyperlink ref="B381" location="'320'!A1" display="'320'!A1"/>
    <hyperlink ref="B382" location="'321'!A1" display="'321'!A1"/>
    <hyperlink ref="B383" location="'322'!A1" display="'322'!A1"/>
    <hyperlink ref="B384" location="'323'!A1" display="'323'!A1"/>
    <hyperlink ref="B385" location="'324'!A1" display="'324'!A1"/>
    <hyperlink ref="B386" location="'325'!A1" display="'325'!A1"/>
    <hyperlink ref="B387" location="'326'!A1" display="'326'!A1"/>
    <hyperlink ref="B388" location="'327'!A1" display="'327'!A1"/>
    <hyperlink ref="B389" location="'328'!A1" display="'328'!A1"/>
    <hyperlink ref="B390" location="'329'!A1" display="'329'!A1"/>
    <hyperlink ref="B391" location="'330'!A1" display="'330'!A1"/>
    <hyperlink ref="B392" location="'331'!A1" display="'331'!A1"/>
    <hyperlink ref="B393" location="'332'!A1" display="'332'!A1"/>
    <hyperlink ref="B394" location="'333'!A1" display="'333'!A1"/>
    <hyperlink ref="B395" location="'334'!A1" display="'334'!A1"/>
    <hyperlink ref="B396" location="'335'!A1" display="'335'!A1"/>
    <hyperlink ref="B397" location="'336'!A1" display="'336'!A1"/>
    <hyperlink ref="B398" location="'337'!A1" display="'337'!A1"/>
    <hyperlink ref="B399" location="'338'!A1" display="'338'!A1"/>
    <hyperlink ref="B400" location="'339'!A1" display="'339'!A1"/>
    <hyperlink ref="B401" location="'340'!A1" display="'340'!A1"/>
    <hyperlink ref="B402" location="'341'!A1" display="'341'!A1"/>
    <hyperlink ref="B403" location="'342'!A1" display="'342'!A1"/>
    <hyperlink ref="B404" location="'343'!A1" display="'343'!A1"/>
    <hyperlink ref="B405" location="'344'!A1" display="'344'!A1"/>
    <hyperlink ref="B406" location="'345'!A1" display="'345'!A1"/>
    <hyperlink ref="B407" location="'346'!A1" display="'346'!A1"/>
    <hyperlink ref="B408" location="'347'!A1" display="'347'!A1"/>
    <hyperlink ref="B409" location="'348'!A1" display="'348'!A1"/>
    <hyperlink ref="B410" location="'349'!A1" display="'349'!A1"/>
    <hyperlink ref="B411" location="'350'!A1" display="'350'!A1"/>
    <hyperlink ref="B412" location="'351'!A1" display="'351'!A1"/>
    <hyperlink ref="B413" location="'352'!A1" display="'352'!A1"/>
    <hyperlink ref="B414" location="'353'!A1" display="'353'!A1"/>
    <hyperlink ref="B415" location="'354'!A1" display="'354'!A1"/>
    <hyperlink ref="B416" location="'355'!A1" display="'355'!A1"/>
    <hyperlink ref="B417" location="'356'!A1" display="'356'!A1"/>
    <hyperlink ref="B418" location="'357'!A1" display="'357'!A1"/>
    <hyperlink ref="B419" location="'358'!A1" display="'358'!A1"/>
    <hyperlink ref="B420" location="'359'!A1" display="'359'!A1"/>
    <hyperlink ref="B421" location="'360'!A1" display="'360'!A1"/>
    <hyperlink ref="B422" location="'361'!A1" display="'361'!A1"/>
    <hyperlink ref="B423" location="'362'!A1" display="'362'!A1"/>
    <hyperlink ref="B424" location="'363'!A1" display="'363'!A1"/>
    <hyperlink ref="B426" location="'364'!A1" display="'364'!A1"/>
    <hyperlink ref="B427" location="'365'!A1" display="'365'!A1"/>
    <hyperlink ref="B428" location="'366'!A1" display="'366'!A1"/>
    <hyperlink ref="B429" location="'367'!A1" display="'367'!A1"/>
    <hyperlink ref="B430" location="'368'!A1" display="'368'!A1"/>
    <hyperlink ref="B431" location="'369'!A1" display="'369'!A1"/>
    <hyperlink ref="B432" location="'370'!A1" display="'370'!A1"/>
    <hyperlink ref="B433" location="'371'!A1" display="'371'!A1"/>
    <hyperlink ref="B434" location="'372'!A1" display="'372'!A1"/>
    <hyperlink ref="B435" location="'373'!A1" display="'373'!A1"/>
    <hyperlink ref="B436" location="'374'!A1" display="'374'!A1"/>
    <hyperlink ref="B437" location="'375'!A1" display="'375'!A1"/>
    <hyperlink ref="B438" location="'376'!A1" display="'376'!A1"/>
    <hyperlink ref="B439" location="'377'!A1" display="'377'!A1"/>
    <hyperlink ref="B440" location="'3771'!A1" display="'3771'!A1"/>
    <hyperlink ref="B441" location="'3772'!A1" display="'3772'!A1"/>
    <hyperlink ref="B442" location="'3773'!A1" display="'3773'!A1"/>
    <hyperlink ref="B443" location="'3774'!A1" display="'3774'!A1"/>
    <hyperlink ref="B444" location="'3775'!A1" display="'3775'!A1"/>
    <hyperlink ref="B445" location="'3776'!A1" display="'3776'!A1"/>
    <hyperlink ref="B446" location="'3777'!A1" display="'3777'!A1"/>
    <hyperlink ref="B447" location="'3778'!A1" display="'3778'!A1"/>
    <hyperlink ref="B448" location="'3779'!A1" display="'3779'!A1"/>
    <hyperlink ref="B449" location="'37710'!A1" display="'37710'!A1"/>
    <hyperlink ref="B450" location="'378'!A1" display="'378'!A1"/>
    <hyperlink ref="B451" location="'379'!A1" display="'379'!A1"/>
    <hyperlink ref="B452" location="'380'!A1" display="'380'!A1"/>
    <hyperlink ref="B453" location="'381'!A1" display="'381'!A1"/>
    <hyperlink ref="B454" location="'3811'!A1" display="'3811'!A1"/>
    <hyperlink ref="B455" location="'382'!A1" display="'382'!A1"/>
    <hyperlink ref="B456" location="'383'!A1" display="'383'!A1"/>
    <hyperlink ref="B457" location="'384'!A1" display="'384'!A1"/>
    <hyperlink ref="B458" location="'385'!A1" display="'385'!A1"/>
    <hyperlink ref="B459" location="'386'!A1" display="'386'!A1"/>
    <hyperlink ref="B460" location="'387'!A1" display="'387'!A1"/>
    <hyperlink ref="B462" location="'388'!A1" display="'388'!A1"/>
    <hyperlink ref="B464" location="'389'!A1" display="'389'!A1"/>
    <hyperlink ref="B466" location="'390'!A1" display="'390'!A1"/>
    <hyperlink ref="B467" location="'3901'!A1" display="'3901'!A1"/>
    <hyperlink ref="B468" location="'391'!A1" display="'391'!A1"/>
    <hyperlink ref="B470" location="'396'!A1" display="'396'!A1"/>
    <hyperlink ref="B472" location="'397'!A1" display="'397'!A1"/>
    <hyperlink ref="B473" location="'398'!A1" display="'398'!A1"/>
    <hyperlink ref="B474" location="'3981'!A1" display="'3981'!A1"/>
    <hyperlink ref="B476" location="'402'!A1" display="'402'!A1"/>
    <hyperlink ref="B477" location="'403'!A1" display="'403'!A1"/>
    <hyperlink ref="B478" location="'404'!A1" display="'404'!A1"/>
    <hyperlink ref="B480" location="'4041'!A1" display="'4041'!A1"/>
    <hyperlink ref="B481" location="'4042'!A1" display="'4042'!A1"/>
    <hyperlink ref="B482" location="'4043'!A1" display="'4043'!A1"/>
    <hyperlink ref="B483" location="'4044'!A1" display="'4044'!A1"/>
    <hyperlink ref="B484" location="'4045'!A1" display="'4045'!A1"/>
    <hyperlink ref="B485" location="'4046'!A1" display="'4046'!A1"/>
    <hyperlink ref="B486" location="'4047'!A1" display="'4047'!A1"/>
    <hyperlink ref="B487" location="'4048'!A1" display="'4048'!A1"/>
    <hyperlink ref="B488" location="'4049'!A1" display="'4049'!A1"/>
    <hyperlink ref="B489" location="'40410'!A1" display="'40410'!A1"/>
    <hyperlink ref="B490" location="'40411'!A1" display="'40411'!A1"/>
    <hyperlink ref="B492" location="'40412'!A1" display="'40412'!A1"/>
    <hyperlink ref="B493" location="'40413'!A1" display="'40413'!A1"/>
    <hyperlink ref="B494" location="'40414'!A1" display="'40414'!A1"/>
    <hyperlink ref="B495" location="'40415'!A1" display="'40415'!A1"/>
    <hyperlink ref="B496" location="'40416'!A1" display="'40416'!A1"/>
    <hyperlink ref="B497" location="'40417'!A1" display="'40417'!A1"/>
    <hyperlink ref="B498" location="'40418'!A1" display="'40418'!A1"/>
    <hyperlink ref="B499" location="'40419'!A1" display="'40419'!A1"/>
    <hyperlink ref="B501" location="'405'!A1" display="'405'!A1"/>
    <hyperlink ref="B502" location="'406'!A1" display="'406'!A1"/>
    <hyperlink ref="B503" location="'407'!A1" display="'407'!A1"/>
    <hyperlink ref="B504" location="'408'!A1" display="'408'!A1"/>
    <hyperlink ref="B505" location="'409'!A1" display="'409'!A1"/>
    <hyperlink ref="B506" location="'4091'!A1" display="'4091'!A1"/>
    <hyperlink ref="B507" location="'410'!A1" display="'410'!A1"/>
    <hyperlink ref="B508" location="'411'!A1" display="'411'!A1"/>
    <hyperlink ref="B509" location="'412'!A1" display="'412'!A1"/>
    <hyperlink ref="B510" location="'413'!A1" display="'413'!A1"/>
    <hyperlink ref="B511" location="'414'!A1" display="'414'!A1"/>
    <hyperlink ref="B512" location="'415'!A1" display="'415'!A1"/>
    <hyperlink ref="B513" location="'416'!A1" display="'416'!A1"/>
    <hyperlink ref="B514" location="'417'!A1" display="'417'!A1"/>
    <hyperlink ref="B515" location="'418'!A1" display="'418'!A1"/>
    <hyperlink ref="B516" location="'419'!A1" display="'419'!A1"/>
    <hyperlink ref="B518" location="'420'!A1" display="'420'!A1"/>
    <hyperlink ref="B520" location="'421'!A1" display="'421'!A1"/>
    <hyperlink ref="B522" location="'425'!A1" display="'425'!A1"/>
    <hyperlink ref="B524" location="'425'!A1" display="'425'!A1"/>
    <hyperlink ref="B525" location="'425'!A1" display="'425'!A1"/>
    <hyperlink ref="B526" location="'425'!A1" display="'425'!A1"/>
    <hyperlink ref="B527" location="'425'!A1" display="'425'!A1"/>
    <hyperlink ref="B529" location="'427'!A1" display="'427'!A1"/>
    <hyperlink ref="B530" location="'428'!A1" display="'428'!A1"/>
    <hyperlink ref="B531" location="'428'!A1" display="'428'!A1"/>
    <hyperlink ref="B532" location="'428'!A1" display="'428'!A1"/>
    <hyperlink ref="B533" location="'429'!A1" display="'429'!A1"/>
    <hyperlink ref="B534" location="'430'!A1" display="'430'!A1"/>
    <hyperlink ref="B535" location="'4301'!A1" display="'4301'!A1"/>
    <hyperlink ref="B536" location="'43011'!A1" display="'43011'!A1"/>
    <hyperlink ref="B537" location="'4302'!A1" display="'4302'!A1"/>
    <hyperlink ref="B538" location="'43021'!A1" display="'43021'!A1"/>
    <hyperlink ref="B539" location="'4303'!A1" display="'4303'!A1"/>
    <hyperlink ref="B540" location="'43031'!A1" display="'43031'!A1"/>
    <hyperlink ref="B541" location="'431'!A1" display="'431'!A1"/>
    <hyperlink ref="B542" location="'4311'!A1" display="'4311'!A1"/>
    <hyperlink ref="B543" location="'4312'!A1" display="'4312'!A1"/>
    <hyperlink ref="B544" location="'4313'!A1" display="'4313'!A1"/>
    <hyperlink ref="B545" location="'432'!A1" display="'432'!A1"/>
    <hyperlink ref="B546" location="'433'!A1" display="'433'!A1"/>
    <hyperlink ref="B547" location="'4331'!A1" display="'4331'!A1"/>
    <hyperlink ref="B548" location="'4332'!A1" display="'4332'!A1"/>
    <hyperlink ref="B549" location="'4333'!A1" display="'4333'!A1"/>
    <hyperlink ref="B550" location="'434'!A1" display="'434'!A1"/>
    <hyperlink ref="B551" location="'4341'!A1" display="'4341'!A1"/>
    <hyperlink ref="B552" location="'4342'!A1" display="'4342'!A1"/>
    <hyperlink ref="B553" location="'4343'!A1" display="'4343'!A1"/>
    <hyperlink ref="B554" location="'4344'!A1" display="'4344'!A1"/>
    <hyperlink ref="B555" location="'4345'!A1" display="'4345'!A1"/>
    <hyperlink ref="B556" location="'4346'!A1" display="'4346'!A1"/>
    <hyperlink ref="B557" location="'4347'!A1" display="'4347'!A1"/>
    <hyperlink ref="B558" location="'4348'!A1" display="'4348'!A1"/>
    <hyperlink ref="B559" location="'4349'!A1" display="'4349'!A1"/>
    <hyperlink ref="B560" location="'43410'!A1" display="'43410'!A1"/>
    <hyperlink ref="B561" location="'43411'!A1" display="'43411'!A1"/>
    <hyperlink ref="B562" location="'43412'!A1" display="'43412'!A1"/>
    <hyperlink ref="B563" location="'43413'!A1" display="'43413'!A1"/>
    <hyperlink ref="B564" location="'435'!A1" display="'435'!A1"/>
    <hyperlink ref="B565" location="'436'!A1" display="'436'!A1"/>
    <hyperlink ref="B566" location="'4361'!A1" display="'4361'!A1"/>
    <hyperlink ref="B567" location="'4362'!A1" display="'4362'!A1"/>
    <hyperlink ref="B568" location="'437'!A1" display="'437'!A1"/>
    <hyperlink ref="B569" location="'4371'!A1" display="'4371'!A1"/>
    <hyperlink ref="B570" location="'4372'!A1" display="'4372'!A1"/>
    <hyperlink ref="B571" location="'438'!A1" display="'438'!A1"/>
    <hyperlink ref="B572" location="'439'!A1" display="'439'!A1"/>
    <hyperlink ref="B573" location="'4391'!A1" display="'4391'!A1"/>
    <hyperlink ref="B574" location="'4392'!A1" display="'4392'!A1"/>
    <hyperlink ref="B575" location="'440'!A1" display="'440'!A1"/>
    <hyperlink ref="B576" location="'4401'!A1" display="'4401'!A1"/>
    <hyperlink ref="B577" location="'4402'!A1" display="'4402'!A1"/>
    <hyperlink ref="B578" location="'441'!A1" display="'441'!A1"/>
    <hyperlink ref="B579" location="'442'!A1" display="'442'!A1"/>
    <hyperlink ref="B580" location="'443'!A1" display="'443'!A1"/>
    <hyperlink ref="B581" location="'444'!A1" display="'444'!A1"/>
    <hyperlink ref="B582" location="'445'!A1" display="'445'!A1"/>
  </hyperlinks>
  <pageMargins left="0.39370078740157483" right="0.39370078740157483" top="0.39370078740157483" bottom="0.39370078740157483" header="0" footer="0.11811023622047245"/>
  <pageSetup paperSize="9" scale="74" fitToHeight="42" orientation="landscape"/>
  <headerFooter>
    <oddFooter>&amp;П&amp;6&amp;С/&amp;К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145"/>
  <sheetViews>
    <sheetView workbookViewId="0">
      <selection activeCell="E131" sqref="E131"/>
    </sheetView>
  </sheetViews>
  <sheetFormatPr defaultColWidth="9.33203125" defaultRowHeight="12.75"/>
  <cols>
    <col min="5" max="5" width="70.83203125" customWidth="1"/>
    <col min="6" max="6" width="11.5" customWidth="1"/>
    <col min="7" max="8" width="10" bestFit="1" customWidth="1"/>
    <col min="12" max="12" width="72.33203125" bestFit="1" customWidth="1"/>
  </cols>
  <sheetData>
    <row r="1" spans="2:14">
      <c r="B1" t="s">
        <v>438</v>
      </c>
      <c r="I1" t="s">
        <v>438</v>
      </c>
    </row>
    <row r="2" spans="2:14">
      <c r="B2" t="s">
        <v>439</v>
      </c>
      <c r="I2" t="s">
        <v>440</v>
      </c>
      <c r="J2" t="s">
        <v>441</v>
      </c>
    </row>
    <row r="3" spans="2:14">
      <c r="D3" t="s">
        <v>442</v>
      </c>
      <c r="G3" t="s">
        <v>443</v>
      </c>
      <c r="K3" t="s">
        <v>442</v>
      </c>
      <c r="N3" t="s">
        <v>443</v>
      </c>
    </row>
    <row r="4" spans="2:14">
      <c r="B4" t="s">
        <v>444</v>
      </c>
      <c r="C4">
        <f>'6pf'!C6</f>
        <v>257398</v>
      </c>
      <c r="D4" t="s">
        <v>445</v>
      </c>
      <c r="E4" t="s">
        <v>446</v>
      </c>
      <c r="F4">
        <f>'6pf'!C11+'6pf'!C190+'6pf'!C220+'6pf'!C262+'6pf'!C272+'6pf'!C281+'6pf'!C283+'6pf'!C285+'6pf'!C294+'6pf'!C303+'6pf'!C313+'6pf'!C322+'6pf'!C332+'6pf'!C341+'6pf'!C346+'6pf'!C348+'6pf'!C358</f>
        <v>257398</v>
      </c>
      <c r="G4" t="str">
        <f t="shared" ref="G4:G35" si="0">IF(C4=F4,"+","-")</f>
        <v>+</v>
      </c>
      <c r="I4" t="s">
        <v>444</v>
      </c>
      <c r="J4" s="135">
        <f>'6pf'!I6</f>
        <v>1190618389.79</v>
      </c>
      <c r="K4" t="s">
        <v>445</v>
      </c>
      <c r="L4" t="s">
        <v>446</v>
      </c>
      <c r="M4" s="135">
        <f>'6pf'!I11+'6pf'!I190+'6pf'!I220+'6pf'!I262+'6pf'!I272+'6pf'!I281+'6pf'!I283+'6pf'!I285+'6pf'!I294+'6pf'!I303+'6pf'!I313+'6pf'!I322+'6pf'!I332+'6pf'!I341+'6pf'!I346+'6pf'!I348+'6pf'!I358</f>
        <v>1190618389.7899997</v>
      </c>
      <c r="N4" t="str">
        <f t="shared" ref="N4:N35" si="1">IF(J4=M4,"+","-")</f>
        <v>+</v>
      </c>
    </row>
    <row r="5" spans="2:14">
      <c r="B5" t="s">
        <v>447</v>
      </c>
      <c r="C5">
        <f>'6pf'!C9</f>
        <v>153027</v>
      </c>
      <c r="D5" t="s">
        <v>445</v>
      </c>
      <c r="E5" s="136" t="s">
        <v>448</v>
      </c>
      <c r="F5">
        <f>'6pf'!C70+'6pf'!C131+'6pf'!C151+'6pf'!C174+'6pf'!C196+'6pf'!C201+'6pf'!C218+'6pf'!C242+'6pf'!C258+'6pf'!C377</f>
        <v>153027</v>
      </c>
      <c r="G5" t="str">
        <f t="shared" si="0"/>
        <v>+</v>
      </c>
      <c r="I5" t="s">
        <v>447</v>
      </c>
      <c r="J5" s="135">
        <f>'6pf'!I9</f>
        <v>654931249.03999996</v>
      </c>
      <c r="K5" t="s">
        <v>445</v>
      </c>
      <c r="L5" s="136" t="s">
        <v>448</v>
      </c>
      <c r="M5" s="135">
        <f>'6pf'!I70+'6pf'!I131+'6pf'!I151+'6pf'!I174+'6pf'!I196+'6pf'!I201+'6pf'!I218+'6pf'!I242+'6pf'!I258+'6pf'!I377</f>
        <v>654931249.03999996</v>
      </c>
      <c r="N5" t="str">
        <f t="shared" si="1"/>
        <v>+</v>
      </c>
    </row>
    <row r="6" spans="2:14" ht="12" customHeight="1">
      <c r="B6" t="s">
        <v>449</v>
      </c>
      <c r="C6">
        <f>'6pf'!C11</f>
        <v>252915</v>
      </c>
      <c r="D6" t="s">
        <v>445</v>
      </c>
      <c r="E6" s="137" t="s">
        <v>450</v>
      </c>
      <c r="F6">
        <f>'6pf'!C12+'6pf'!C118+'6pf'!C144+'6pf'!C158</f>
        <v>252915</v>
      </c>
      <c r="G6" t="str">
        <f t="shared" si="0"/>
        <v>+</v>
      </c>
      <c r="I6" t="s">
        <v>449</v>
      </c>
      <c r="J6" s="135">
        <f>'6pf'!I11</f>
        <v>1137849000.0799999</v>
      </c>
      <c r="K6" t="s">
        <v>445</v>
      </c>
      <c r="L6" s="137" t="s">
        <v>450</v>
      </c>
      <c r="M6" s="135">
        <f>'6pf'!I12+'6pf'!I118+'6pf'!I144+'6pf'!I158</f>
        <v>1137849000.0799999</v>
      </c>
      <c r="N6" t="str">
        <f t="shared" si="1"/>
        <v>+</v>
      </c>
    </row>
    <row r="7" spans="2:14" ht="12" customHeight="1">
      <c r="B7" t="s">
        <v>451</v>
      </c>
      <c r="C7">
        <f>'6pf'!C12</f>
        <v>195654</v>
      </c>
      <c r="D7" t="s">
        <v>445</v>
      </c>
      <c r="E7" s="136" t="s">
        <v>452</v>
      </c>
      <c r="F7">
        <f>SUM('6pf'!C13:C18)</f>
        <v>195654</v>
      </c>
      <c r="G7" t="str">
        <f t="shared" si="0"/>
        <v>+</v>
      </c>
      <c r="I7" t="s">
        <v>451</v>
      </c>
      <c r="J7" s="135">
        <f>'6pf'!I12</f>
        <v>935436726.29999995</v>
      </c>
      <c r="K7" t="s">
        <v>445</v>
      </c>
      <c r="L7" s="136" t="s">
        <v>452</v>
      </c>
      <c r="M7" s="135">
        <f>SUM('6pf'!I13:I18)</f>
        <v>935436726.30000007</v>
      </c>
      <c r="N7" t="str">
        <f t="shared" si="1"/>
        <v>+</v>
      </c>
    </row>
    <row r="8" spans="2:14" ht="12" customHeight="1">
      <c r="B8" t="s">
        <v>451</v>
      </c>
      <c r="C8">
        <f>'6pf'!C12</f>
        <v>195654</v>
      </c>
      <c r="D8" t="s">
        <v>445</v>
      </c>
      <c r="E8" t="s">
        <v>453</v>
      </c>
      <c r="F8">
        <f>SUM('6pf'!C71:C80)</f>
        <v>195654</v>
      </c>
      <c r="G8" t="str">
        <f t="shared" si="0"/>
        <v>+</v>
      </c>
      <c r="I8" t="s">
        <v>451</v>
      </c>
      <c r="J8" s="135">
        <f>'6pf'!I12</f>
        <v>935436726.29999995</v>
      </c>
      <c r="K8" t="s">
        <v>445</v>
      </c>
      <c r="L8" t="s">
        <v>453</v>
      </c>
      <c r="M8" s="135">
        <f>SUM('6pf'!I71:I80)</f>
        <v>935436726.30000007</v>
      </c>
      <c r="N8" t="str">
        <f t="shared" si="1"/>
        <v>+</v>
      </c>
    </row>
    <row r="9" spans="2:14">
      <c r="B9" t="s">
        <v>454</v>
      </c>
      <c r="C9">
        <f>'6pf'!C24</f>
        <v>22902</v>
      </c>
      <c r="D9" t="s">
        <v>445</v>
      </c>
      <c r="E9" t="s">
        <v>455</v>
      </c>
      <c r="F9">
        <f>'6pf'!C25+'6pf'!C32+'6pf'!C36+'6pf'!C40+'6pf'!C41+'6pf'!C42+'6pf'!C43+'6pf'!C44+'6pf'!C45+'6pf'!C46+'6pf'!C50+'6pf'!C57+'6pf'!C61+'6pf'!C64+'6pf'!C67</f>
        <v>22902</v>
      </c>
      <c r="G9" t="str">
        <f t="shared" si="0"/>
        <v>+</v>
      </c>
      <c r="I9" t="s">
        <v>454</v>
      </c>
      <c r="J9" s="135">
        <f>'6pf'!I24</f>
        <v>113933320.61</v>
      </c>
      <c r="K9" t="s">
        <v>445</v>
      </c>
      <c r="L9" t="s">
        <v>455</v>
      </c>
      <c r="M9" s="135">
        <f>'6pf'!I25+'6pf'!I32+'6pf'!I36+'6pf'!I40+'6pf'!I41+'6pf'!I42+'6pf'!I43+'6pf'!I44+'6pf'!I45+'6pf'!I46+'6pf'!I50+'6pf'!I57+'6pf'!I61+'6pf'!I64+'6pf'!I67</f>
        <v>113933320.60999998</v>
      </c>
      <c r="N9" t="str">
        <f t="shared" si="1"/>
        <v>+</v>
      </c>
    </row>
    <row r="10" spans="2:14">
      <c r="B10" t="s">
        <v>456</v>
      </c>
      <c r="C10">
        <f>'6pf'!C81</f>
        <v>148434</v>
      </c>
      <c r="D10" t="s">
        <v>445</v>
      </c>
      <c r="E10" t="s">
        <v>457</v>
      </c>
      <c r="F10">
        <f>SUM('6pf'!C82:C97)</f>
        <v>148434</v>
      </c>
      <c r="G10" t="str">
        <f t="shared" si="0"/>
        <v>+</v>
      </c>
      <c r="I10" t="s">
        <v>456</v>
      </c>
      <c r="J10" s="135">
        <f>'6pf'!I81</f>
        <v>773807224.16999996</v>
      </c>
      <c r="K10" t="s">
        <v>445</v>
      </c>
      <c r="L10" t="s">
        <v>457</v>
      </c>
      <c r="M10" s="135">
        <f>SUM('6pf'!I82:I97)</f>
        <v>773807224.17000008</v>
      </c>
      <c r="N10" t="str">
        <f t="shared" si="1"/>
        <v>+</v>
      </c>
    </row>
    <row r="11" spans="2:14">
      <c r="B11" t="s">
        <v>458</v>
      </c>
      <c r="C11">
        <f>'6pf'!C98</f>
        <v>0</v>
      </c>
      <c r="D11" t="s">
        <v>445</v>
      </c>
      <c r="E11" t="s">
        <v>458</v>
      </c>
      <c r="F11">
        <f>'6pf'!C98</f>
        <v>0</v>
      </c>
      <c r="G11" t="str">
        <f t="shared" si="0"/>
        <v>+</v>
      </c>
      <c r="I11" t="s">
        <v>458</v>
      </c>
      <c r="J11" s="135">
        <f>'6pf'!I98</f>
        <v>0</v>
      </c>
      <c r="K11" t="s">
        <v>445</v>
      </c>
      <c r="L11" t="s">
        <v>458</v>
      </c>
      <c r="M11" s="135">
        <f>'6pf'!I98</f>
        <v>0</v>
      </c>
      <c r="N11" t="str">
        <f t="shared" si="1"/>
        <v>+</v>
      </c>
    </row>
    <row r="12" spans="2:14">
      <c r="B12" t="s">
        <v>459</v>
      </c>
      <c r="C12">
        <f>'6pf'!C105</f>
        <v>0</v>
      </c>
      <c r="D12" t="s">
        <v>445</v>
      </c>
      <c r="E12" t="s">
        <v>460</v>
      </c>
      <c r="F12">
        <f>'6pf'!C106+'6pf'!C107+'6pf'!C108+'6pf'!C109</f>
        <v>0</v>
      </c>
      <c r="G12" t="str">
        <f t="shared" si="0"/>
        <v>+</v>
      </c>
      <c r="I12" t="s">
        <v>459</v>
      </c>
      <c r="J12" s="135">
        <f>'6pf'!I105</f>
        <v>0</v>
      </c>
      <c r="K12" t="s">
        <v>445</v>
      </c>
      <c r="L12" t="s">
        <v>460</v>
      </c>
      <c r="M12" s="135">
        <f>'6pf'!I106+'6pf'!I107+'6pf'!I108+'6pf'!I109</f>
        <v>0</v>
      </c>
      <c r="N12" t="str">
        <f t="shared" si="1"/>
        <v>+</v>
      </c>
    </row>
    <row r="13" spans="2:14">
      <c r="B13" t="s">
        <v>461</v>
      </c>
      <c r="C13">
        <f>'6pf'!C110</f>
        <v>77</v>
      </c>
      <c r="D13" t="s">
        <v>445</v>
      </c>
      <c r="E13" t="s">
        <v>462</v>
      </c>
      <c r="F13">
        <f>'6pf'!C111+'6pf'!C112+'6pf'!C113</f>
        <v>77</v>
      </c>
      <c r="G13" t="str">
        <f t="shared" si="0"/>
        <v>+</v>
      </c>
      <c r="I13" t="s">
        <v>461</v>
      </c>
      <c r="J13" s="135">
        <f>'6pf'!I110</f>
        <v>1287457.7</v>
      </c>
      <c r="K13" t="s">
        <v>445</v>
      </c>
      <c r="L13" t="s">
        <v>462</v>
      </c>
      <c r="M13" s="135">
        <f>'6pf'!I111+'6pf'!I112+'6pf'!I113</f>
        <v>1287457.7000000002</v>
      </c>
      <c r="N13" t="str">
        <f t="shared" si="1"/>
        <v>+</v>
      </c>
    </row>
    <row r="14" spans="2:14">
      <c r="B14" t="s">
        <v>463</v>
      </c>
      <c r="C14">
        <f>'6pf'!C114</f>
        <v>14037</v>
      </c>
      <c r="D14" t="s">
        <v>445</v>
      </c>
      <c r="E14" t="s">
        <v>464</v>
      </c>
      <c r="F14">
        <f>'6pf'!C115+'6pf'!C116+'6pf'!C117</f>
        <v>14037</v>
      </c>
      <c r="G14" t="str">
        <f t="shared" si="0"/>
        <v>+</v>
      </c>
      <c r="I14" t="s">
        <v>463</v>
      </c>
      <c r="J14" s="135">
        <f>'6pf'!I114</f>
        <v>76399943.959999993</v>
      </c>
      <c r="K14" t="s">
        <v>445</v>
      </c>
      <c r="L14" t="s">
        <v>464</v>
      </c>
      <c r="M14" s="135">
        <f>'6pf'!I115+'6pf'!I116+'6pf'!I117</f>
        <v>76399943.959999993</v>
      </c>
      <c r="N14" t="str">
        <f t="shared" si="1"/>
        <v>+</v>
      </c>
    </row>
    <row r="15" spans="2:14">
      <c r="B15" t="s">
        <v>465</v>
      </c>
      <c r="C15">
        <f>'6pf'!C118</f>
        <v>41755</v>
      </c>
      <c r="D15" t="s">
        <v>445</v>
      </c>
      <c r="E15" t="s">
        <v>466</v>
      </c>
      <c r="F15">
        <f>'6pf'!C119+'6pf'!C120+'6pf'!C121</f>
        <v>41755</v>
      </c>
      <c r="G15" t="str">
        <f t="shared" si="0"/>
        <v>+</v>
      </c>
      <c r="I15" t="s">
        <v>465</v>
      </c>
      <c r="J15" s="135">
        <f>'6pf'!I118</f>
        <v>146232135.09999999</v>
      </c>
      <c r="K15" t="s">
        <v>445</v>
      </c>
      <c r="L15" t="s">
        <v>466</v>
      </c>
      <c r="M15" s="135">
        <f>'6pf'!I119+'6pf'!I120+'6pf'!I121</f>
        <v>146232135.09999999</v>
      </c>
      <c r="N15" t="str">
        <f t="shared" si="1"/>
        <v>+</v>
      </c>
    </row>
    <row r="16" spans="2:14">
      <c r="B16" t="s">
        <v>465</v>
      </c>
      <c r="C16">
        <f>'6pf'!C118</f>
        <v>41755</v>
      </c>
      <c r="D16" t="s">
        <v>445</v>
      </c>
      <c r="E16" t="s">
        <v>467</v>
      </c>
      <c r="F16">
        <f>'6pf'!C133+'6pf'!C135+'6pf'!C139</f>
        <v>41755</v>
      </c>
      <c r="G16" t="str">
        <f t="shared" si="0"/>
        <v>+</v>
      </c>
      <c r="I16" t="s">
        <v>465</v>
      </c>
      <c r="J16" s="135">
        <f>'6pf'!I118</f>
        <v>146232135.09999999</v>
      </c>
      <c r="K16" t="s">
        <v>445</v>
      </c>
      <c r="L16" t="s">
        <v>467</v>
      </c>
      <c r="M16" s="135">
        <f>'6pf'!I133+'6pf'!I135+'6pf'!I139</f>
        <v>146232135.09999999</v>
      </c>
      <c r="N16" t="str">
        <f t="shared" si="1"/>
        <v>+</v>
      </c>
    </row>
    <row r="17" spans="2:14">
      <c r="B17" t="s">
        <v>468</v>
      </c>
      <c r="C17">
        <f>'6pf'!C122</f>
        <v>3423</v>
      </c>
      <c r="D17" t="s">
        <v>445</v>
      </c>
      <c r="E17" t="s">
        <v>469</v>
      </c>
      <c r="F17">
        <f>'6pf'!C123+'6pf'!C124+'6pf'!C125</f>
        <v>3423</v>
      </c>
      <c r="G17" t="str">
        <f t="shared" si="0"/>
        <v>+</v>
      </c>
      <c r="I17" t="s">
        <v>468</v>
      </c>
      <c r="J17" s="135">
        <f>'6pf'!I122</f>
        <v>8882685</v>
      </c>
      <c r="K17" t="s">
        <v>445</v>
      </c>
      <c r="L17" t="s">
        <v>469</v>
      </c>
      <c r="M17" s="135">
        <f>'6pf'!I123+'6pf'!I124+'6pf'!I125</f>
        <v>8882685</v>
      </c>
      <c r="N17" t="str">
        <f t="shared" si="1"/>
        <v>+</v>
      </c>
    </row>
    <row r="18" spans="2:14">
      <c r="B18" t="s">
        <v>470</v>
      </c>
      <c r="C18">
        <f>'6pf'!C126</f>
        <v>5</v>
      </c>
      <c r="D18" t="s">
        <v>445</v>
      </c>
      <c r="E18" t="s">
        <v>471</v>
      </c>
      <c r="F18">
        <f>'6pf'!C127+'6pf'!C128+'6pf'!C129</f>
        <v>5</v>
      </c>
      <c r="G18" t="str">
        <f t="shared" si="0"/>
        <v>+</v>
      </c>
      <c r="I18" t="s">
        <v>470</v>
      </c>
      <c r="J18" s="135">
        <f>'6pf'!I126</f>
        <v>12975</v>
      </c>
      <c r="K18" t="s">
        <v>445</v>
      </c>
      <c r="L18" t="s">
        <v>471</v>
      </c>
      <c r="M18" s="135">
        <f>'6pf'!I127+'6pf'!I128+'6pf'!I129</f>
        <v>12975</v>
      </c>
      <c r="N18" t="str">
        <f t="shared" si="1"/>
        <v>+</v>
      </c>
    </row>
    <row r="19" spans="2:14">
      <c r="B19" t="s">
        <v>472</v>
      </c>
      <c r="C19">
        <f>'6pf'!C135</f>
        <v>125</v>
      </c>
      <c r="D19" t="s">
        <v>445</v>
      </c>
      <c r="E19" t="s">
        <v>473</v>
      </c>
      <c r="F19">
        <f>'6pf'!C136+'6pf'!C137+'6pf'!C138</f>
        <v>125</v>
      </c>
      <c r="G19" t="str">
        <f t="shared" si="0"/>
        <v>+</v>
      </c>
      <c r="I19" t="s">
        <v>472</v>
      </c>
      <c r="J19" s="135">
        <f>'6pf'!I135</f>
        <v>1563310.87</v>
      </c>
      <c r="K19" t="s">
        <v>445</v>
      </c>
      <c r="L19" t="s">
        <v>473</v>
      </c>
      <c r="M19" s="135">
        <f>'6pf'!I136+'6pf'!I137+'6pf'!I138</f>
        <v>1563310.87</v>
      </c>
      <c r="N19" t="str">
        <f t="shared" si="1"/>
        <v>+</v>
      </c>
    </row>
    <row r="20" spans="2:14">
      <c r="B20" t="s">
        <v>474</v>
      </c>
      <c r="C20">
        <f>'6pf'!C144</f>
        <v>10667</v>
      </c>
      <c r="D20" t="s">
        <v>445</v>
      </c>
      <c r="E20" t="s">
        <v>475</v>
      </c>
      <c r="F20">
        <f>'6pf'!C145+'6pf'!C146+'6pf'!C147</f>
        <v>10667</v>
      </c>
      <c r="G20" t="str">
        <f t="shared" si="0"/>
        <v>+</v>
      </c>
      <c r="I20" t="s">
        <v>474</v>
      </c>
      <c r="J20" s="135">
        <f>'6pf'!I144</f>
        <v>34843739.299999997</v>
      </c>
      <c r="K20" t="s">
        <v>445</v>
      </c>
      <c r="L20" t="s">
        <v>475</v>
      </c>
      <c r="M20" s="135">
        <f>'6pf'!I145+'6pf'!I146+'6pf'!I147</f>
        <v>34843739.299999997</v>
      </c>
      <c r="N20" t="str">
        <f t="shared" si="1"/>
        <v>+</v>
      </c>
    </row>
    <row r="21" spans="2:14">
      <c r="B21" t="s">
        <v>476</v>
      </c>
      <c r="C21">
        <f>'6pf'!C152</f>
        <v>5375</v>
      </c>
      <c r="D21" t="s">
        <v>445</v>
      </c>
      <c r="E21" t="s">
        <v>477</v>
      </c>
      <c r="F21">
        <f>'6pf'!C153+'6pf'!C154+'6pf'!C155</f>
        <v>5375</v>
      </c>
      <c r="G21" t="str">
        <f t="shared" si="0"/>
        <v>+</v>
      </c>
      <c r="I21" t="s">
        <v>476</v>
      </c>
      <c r="J21" s="135">
        <f>'6pf'!I152</f>
        <v>16971412.600000001</v>
      </c>
      <c r="K21" t="s">
        <v>445</v>
      </c>
      <c r="L21" t="s">
        <v>477</v>
      </c>
      <c r="M21" s="135">
        <f>'6pf'!I153+'6pf'!I154+'6pf'!I155</f>
        <v>16971412.600000001</v>
      </c>
      <c r="N21" t="str">
        <f t="shared" si="1"/>
        <v>+</v>
      </c>
    </row>
    <row r="22" spans="2:14">
      <c r="B22" t="s">
        <v>476</v>
      </c>
      <c r="C22">
        <f>'6pf'!C152</f>
        <v>5375</v>
      </c>
      <c r="D22" t="s">
        <v>445</v>
      </c>
      <c r="E22" t="s">
        <v>478</v>
      </c>
      <c r="F22">
        <f>'6pf'!C156+'6pf'!C157</f>
        <v>5375</v>
      </c>
      <c r="G22" t="str">
        <f t="shared" si="0"/>
        <v>+</v>
      </c>
      <c r="I22" t="s">
        <v>476</v>
      </c>
      <c r="J22" s="135">
        <f>'6pf'!I152</f>
        <v>16971412.600000001</v>
      </c>
      <c r="K22" t="s">
        <v>445</v>
      </c>
      <c r="L22" t="s">
        <v>478</v>
      </c>
      <c r="M22" s="135">
        <f>'6pf'!I156+'6pf'!I157</f>
        <v>16971412.600000001</v>
      </c>
      <c r="N22" t="str">
        <f t="shared" si="1"/>
        <v>+</v>
      </c>
    </row>
    <row r="23" spans="2:14">
      <c r="B23" t="s">
        <v>479</v>
      </c>
      <c r="C23">
        <f>'6pf'!C158</f>
        <v>4839</v>
      </c>
      <c r="D23" t="s">
        <v>445</v>
      </c>
      <c r="E23" t="s">
        <v>480</v>
      </c>
      <c r="F23">
        <f>'6pf'!C159+'6pf'!C163+'6pf'!C164+'6pf'!C165+'6pf'!C166+'6pf'!C167+'6pf'!C168+'6pf'!C169+'6pf'!C170+'6pf'!C171+'6pf'!C172+'6pf'!C173</f>
        <v>4839</v>
      </c>
      <c r="G23" t="str">
        <f t="shared" si="0"/>
        <v>+</v>
      </c>
      <c r="I23" t="s">
        <v>479</v>
      </c>
      <c r="J23" s="135">
        <f>'6pf'!I158</f>
        <v>21336399.379999999</v>
      </c>
      <c r="K23" t="s">
        <v>445</v>
      </c>
      <c r="L23" t="s">
        <v>480</v>
      </c>
      <c r="M23" s="135">
        <f>'6pf'!I159+'6pf'!I163+'6pf'!I164+'6pf'!I165+'6pf'!I166+'6pf'!I167+'6pf'!I168+'6pf'!I169+'6pf'!I170+'6pf'!I171+'6pf'!I172+'6pf'!I173</f>
        <v>21336399.380000003</v>
      </c>
      <c r="N23" t="str">
        <f t="shared" si="1"/>
        <v>+</v>
      </c>
    </row>
    <row r="24" spans="2:14">
      <c r="B24" t="s">
        <v>481</v>
      </c>
      <c r="C24">
        <f>'6pf'!C159</f>
        <v>45</v>
      </c>
      <c r="D24" t="s">
        <v>445</v>
      </c>
      <c r="E24" t="s">
        <v>482</v>
      </c>
      <c r="F24">
        <f>'6pf'!C160+'6pf'!C161+'6pf'!C162</f>
        <v>45</v>
      </c>
      <c r="G24" t="str">
        <f t="shared" si="0"/>
        <v>+</v>
      </c>
      <c r="I24" t="s">
        <v>481</v>
      </c>
      <c r="J24" s="135">
        <f>'6pf'!I159</f>
        <v>1023460</v>
      </c>
      <c r="K24" t="s">
        <v>445</v>
      </c>
      <c r="L24" t="s">
        <v>482</v>
      </c>
      <c r="M24" s="135">
        <f>'6pf'!I160+'6pf'!I161+'6pf'!I162</f>
        <v>1023460</v>
      </c>
      <c r="N24" t="str">
        <f t="shared" si="1"/>
        <v>+</v>
      </c>
    </row>
    <row r="25" spans="2:14">
      <c r="B25" t="s">
        <v>483</v>
      </c>
      <c r="C25">
        <f>'6pf'!C177</f>
        <v>161</v>
      </c>
      <c r="D25" t="s">
        <v>445</v>
      </c>
      <c r="E25" t="s">
        <v>484</v>
      </c>
      <c r="F25">
        <f>'6pf'!C178+'6pf'!C179+'6pf'!C180</f>
        <v>161</v>
      </c>
      <c r="G25" t="str">
        <f t="shared" si="0"/>
        <v>+</v>
      </c>
      <c r="I25" t="s">
        <v>483</v>
      </c>
      <c r="J25" s="135">
        <f>'6pf'!I177</f>
        <v>990558.44</v>
      </c>
      <c r="K25" t="s">
        <v>445</v>
      </c>
      <c r="L25" t="s">
        <v>484</v>
      </c>
      <c r="M25" s="135">
        <f>'6pf'!I178+'6pf'!I179+'6pf'!I180</f>
        <v>990558.44000000006</v>
      </c>
      <c r="N25" t="str">
        <f t="shared" si="1"/>
        <v>+</v>
      </c>
    </row>
    <row r="26" spans="2:14">
      <c r="B26" t="s">
        <v>483</v>
      </c>
      <c r="C26">
        <f>'6pf'!C177</f>
        <v>161</v>
      </c>
      <c r="D26" t="s">
        <v>445</v>
      </c>
      <c r="E26" t="s">
        <v>485</v>
      </c>
      <c r="F26">
        <f>'6pf'!C181+'6pf'!C182</f>
        <v>161</v>
      </c>
      <c r="G26" t="str">
        <f t="shared" si="0"/>
        <v>+</v>
      </c>
      <c r="I26" t="s">
        <v>483</v>
      </c>
      <c r="J26" s="135">
        <f>'6pf'!I177</f>
        <v>990558.44</v>
      </c>
      <c r="K26" t="s">
        <v>445</v>
      </c>
      <c r="L26" t="s">
        <v>485</v>
      </c>
      <c r="M26" s="135">
        <f>'6pf'!I181+'6pf'!I182</f>
        <v>990558.44</v>
      </c>
      <c r="N26" t="str">
        <f t="shared" si="1"/>
        <v>+</v>
      </c>
    </row>
    <row r="27" spans="2:14">
      <c r="B27" t="s">
        <v>486</v>
      </c>
      <c r="C27">
        <f>'6pf'!C190</f>
        <v>1270</v>
      </c>
      <c r="D27" t="s">
        <v>445</v>
      </c>
      <c r="E27" t="s">
        <v>487</v>
      </c>
      <c r="F27">
        <f>'6pf'!C191+'6pf'!C197+'6pf'!C202</f>
        <v>1270</v>
      </c>
      <c r="G27" t="str">
        <f t="shared" si="0"/>
        <v>+</v>
      </c>
      <c r="I27" t="s">
        <v>486</v>
      </c>
      <c r="J27" s="135">
        <f>'6pf'!I190</f>
        <v>3792004</v>
      </c>
      <c r="K27" t="s">
        <v>445</v>
      </c>
      <c r="L27" t="s">
        <v>487</v>
      </c>
      <c r="M27" s="135">
        <f>'6pf'!I191+'6pf'!I197+'6pf'!I202</f>
        <v>3792004</v>
      </c>
      <c r="N27" t="str">
        <f t="shared" si="1"/>
        <v>+</v>
      </c>
    </row>
    <row r="28" spans="2:14">
      <c r="B28" t="s">
        <v>488</v>
      </c>
      <c r="C28">
        <f>'6pf'!C191</f>
        <v>1</v>
      </c>
      <c r="D28" t="s">
        <v>445</v>
      </c>
      <c r="E28" t="s">
        <v>489</v>
      </c>
      <c r="F28">
        <f>'6pf'!C192+'6pf'!C193+'6pf'!C194</f>
        <v>1</v>
      </c>
      <c r="G28" t="str">
        <f t="shared" si="0"/>
        <v>+</v>
      </c>
      <c r="I28" t="s">
        <v>488</v>
      </c>
      <c r="J28" s="135">
        <f>'6pf'!I191</f>
        <v>3038</v>
      </c>
      <c r="K28" t="s">
        <v>445</v>
      </c>
      <c r="L28" t="s">
        <v>489</v>
      </c>
      <c r="M28" s="135">
        <f>'6pf'!I192+'6pf'!I193+'6pf'!I194</f>
        <v>3038</v>
      </c>
      <c r="N28" t="str">
        <f t="shared" si="1"/>
        <v>+</v>
      </c>
    </row>
    <row r="29" spans="2:14">
      <c r="B29" t="s">
        <v>490</v>
      </c>
      <c r="C29">
        <f>'6pf'!C197</f>
        <v>1</v>
      </c>
      <c r="D29" t="s">
        <v>445</v>
      </c>
      <c r="E29" t="s">
        <v>491</v>
      </c>
      <c r="F29">
        <f>'6pf'!C198+'6pf'!C199+'6pf'!C200</f>
        <v>1</v>
      </c>
      <c r="G29" t="str">
        <f t="shared" si="0"/>
        <v>+</v>
      </c>
      <c r="I29" t="s">
        <v>490</v>
      </c>
      <c r="J29" s="135">
        <f>'6pf'!I197</f>
        <v>3051</v>
      </c>
      <c r="K29" t="s">
        <v>445</v>
      </c>
      <c r="L29" t="s">
        <v>491</v>
      </c>
      <c r="M29" s="135">
        <f>'6pf'!I198+'6pf'!I199+'6pf'!I200</f>
        <v>3051</v>
      </c>
      <c r="N29" t="str">
        <f t="shared" si="1"/>
        <v>+</v>
      </c>
    </row>
    <row r="30" spans="2:14">
      <c r="B30" t="s">
        <v>492</v>
      </c>
      <c r="C30">
        <f>'6pf'!C202</f>
        <v>1268</v>
      </c>
      <c r="D30" t="s">
        <v>445</v>
      </c>
      <c r="E30" t="s">
        <v>493</v>
      </c>
      <c r="F30">
        <f>'6pf'!C203+'6pf'!C207+'6pf'!C208+'6pf'!C214+'6pf'!C216+'6pf'!C217</f>
        <v>1268</v>
      </c>
      <c r="G30" t="str">
        <f t="shared" si="0"/>
        <v>+</v>
      </c>
      <c r="I30" t="s">
        <v>492</v>
      </c>
      <c r="J30" s="135">
        <f>'6pf'!I202</f>
        <v>3785915</v>
      </c>
      <c r="K30" t="s">
        <v>445</v>
      </c>
      <c r="L30" t="s">
        <v>493</v>
      </c>
      <c r="M30" s="135">
        <f>'6pf'!I203+'6pf'!I207+'6pf'!I208+'6pf'!I214+'6pf'!I216+'6pf'!I217</f>
        <v>3785915</v>
      </c>
      <c r="N30" t="str">
        <f t="shared" si="1"/>
        <v>+</v>
      </c>
    </row>
    <row r="31" spans="2:14">
      <c r="B31" t="s">
        <v>494</v>
      </c>
      <c r="C31">
        <f>'6pf'!C203</f>
        <v>949</v>
      </c>
      <c r="D31" t="s">
        <v>445</v>
      </c>
      <c r="E31" t="s">
        <v>495</v>
      </c>
      <c r="F31">
        <f>'6pf'!C204+'6pf'!C205+'6pf'!C206</f>
        <v>949</v>
      </c>
      <c r="G31" t="str">
        <f t="shared" si="0"/>
        <v>+</v>
      </c>
      <c r="I31" t="s">
        <v>494</v>
      </c>
      <c r="J31" s="135">
        <f>'6pf'!I203</f>
        <v>2840788</v>
      </c>
      <c r="K31" t="s">
        <v>445</v>
      </c>
      <c r="L31" t="s">
        <v>495</v>
      </c>
      <c r="M31" s="135">
        <f>'6pf'!I204+'6pf'!I205+'6pf'!I206</f>
        <v>2840788</v>
      </c>
      <c r="N31" t="str">
        <f t="shared" si="1"/>
        <v>+</v>
      </c>
    </row>
    <row r="32" spans="2:14">
      <c r="B32" t="s">
        <v>496</v>
      </c>
      <c r="C32">
        <f>'6pf'!C208</f>
        <v>282</v>
      </c>
      <c r="D32" t="s">
        <v>445</v>
      </c>
      <c r="E32" t="s">
        <v>497</v>
      </c>
      <c r="F32">
        <f>'6pf'!C209+'6pf'!C210+'6pf'!C211</f>
        <v>282</v>
      </c>
      <c r="G32" t="str">
        <f t="shared" si="0"/>
        <v>+</v>
      </c>
      <c r="I32" t="s">
        <v>496</v>
      </c>
      <c r="J32" s="135">
        <f>'6pf'!I208</f>
        <v>830940</v>
      </c>
      <c r="K32" t="s">
        <v>445</v>
      </c>
      <c r="L32" t="s">
        <v>497</v>
      </c>
      <c r="M32" s="135">
        <f>'6pf'!I209+'6pf'!I210+'6pf'!I211</f>
        <v>830940</v>
      </c>
      <c r="N32" t="str">
        <f t="shared" si="1"/>
        <v>+</v>
      </c>
    </row>
    <row r="33" spans="2:14">
      <c r="B33" t="s">
        <v>498</v>
      </c>
      <c r="C33">
        <f>'6pf'!C220</f>
        <v>1098</v>
      </c>
      <c r="D33" t="s">
        <v>445</v>
      </c>
      <c r="E33" t="s">
        <v>499</v>
      </c>
      <c r="F33">
        <f>'6pf'!C221+'6pf'!C254</f>
        <v>1098</v>
      </c>
      <c r="G33" t="str">
        <f t="shared" si="0"/>
        <v>+</v>
      </c>
      <c r="I33" t="s">
        <v>498</v>
      </c>
      <c r="J33" s="135">
        <f>'6pf'!I220</f>
        <v>11528792.609999999</v>
      </c>
      <c r="K33" t="s">
        <v>445</v>
      </c>
      <c r="L33" t="s">
        <v>499</v>
      </c>
      <c r="M33" s="135">
        <f>'6pf'!I221+'6pf'!I254</f>
        <v>11528792.609999999</v>
      </c>
      <c r="N33" t="str">
        <f t="shared" si="1"/>
        <v>+</v>
      </c>
    </row>
    <row r="34" spans="2:14">
      <c r="B34" t="s">
        <v>500</v>
      </c>
      <c r="C34">
        <f>'6pf'!C221</f>
        <v>903</v>
      </c>
      <c r="D34" t="s">
        <v>445</v>
      </c>
      <c r="E34" t="s">
        <v>501</v>
      </c>
      <c r="F34">
        <f>'6pf'!C222+'6pf'!C223+'6pf'!C224</f>
        <v>903</v>
      </c>
      <c r="G34" t="str">
        <f t="shared" si="0"/>
        <v>+</v>
      </c>
      <c r="I34" t="s">
        <v>500</v>
      </c>
      <c r="J34" s="135">
        <f>'6pf'!I221</f>
        <v>10192162.119999999</v>
      </c>
      <c r="K34" t="s">
        <v>445</v>
      </c>
      <c r="L34" t="s">
        <v>501</v>
      </c>
      <c r="M34" s="135">
        <f>'6pf'!I222+'6pf'!I223+'6pf'!I224</f>
        <v>10192162.119999999</v>
      </c>
      <c r="N34" t="str">
        <f t="shared" si="1"/>
        <v>+</v>
      </c>
    </row>
    <row r="35" spans="2:14">
      <c r="B35" t="s">
        <v>500</v>
      </c>
      <c r="C35">
        <f>'6pf'!C221</f>
        <v>903</v>
      </c>
      <c r="D35" t="s">
        <v>445</v>
      </c>
      <c r="E35" t="s">
        <v>502</v>
      </c>
      <c r="F35">
        <f>'6pf'!C225+'6pf'!C232</f>
        <v>903</v>
      </c>
      <c r="G35" t="str">
        <f t="shared" si="0"/>
        <v>+</v>
      </c>
      <c r="I35" t="s">
        <v>500</v>
      </c>
      <c r="J35" s="135">
        <f>'6pf'!I221</f>
        <v>10192162.119999999</v>
      </c>
      <c r="K35" t="s">
        <v>445</v>
      </c>
      <c r="L35" t="s">
        <v>502</v>
      </c>
      <c r="M35" s="135">
        <f>'6pf'!I225+'6pf'!I232</f>
        <v>10192162.120000001</v>
      </c>
      <c r="N35" t="str">
        <f t="shared" si="1"/>
        <v>+</v>
      </c>
    </row>
    <row r="36" spans="2:14">
      <c r="B36" t="s">
        <v>503</v>
      </c>
      <c r="C36">
        <f>'6pf'!C225</f>
        <v>707</v>
      </c>
      <c r="D36" t="s">
        <v>445</v>
      </c>
      <c r="E36" t="s">
        <v>504</v>
      </c>
      <c r="F36">
        <f>'6pf'!C226+'6pf'!C228+'6pf'!C230</f>
        <v>707</v>
      </c>
      <c r="G36" t="str">
        <f t="shared" ref="G36:G67" si="2">IF(C36=F36,"+","-")</f>
        <v>+</v>
      </c>
      <c r="I36" t="s">
        <v>503</v>
      </c>
      <c r="J36" s="135">
        <f>'6pf'!I225</f>
        <v>8884616.2400000002</v>
      </c>
      <c r="K36" t="s">
        <v>445</v>
      </c>
      <c r="L36" t="s">
        <v>504</v>
      </c>
      <c r="M36" s="135">
        <f>'6pf'!I226+'6pf'!I228+'6pf'!I230</f>
        <v>8884616.2400000002</v>
      </c>
      <c r="N36" t="str">
        <f t="shared" ref="N36:N67" si="3">IF(J36=M36,"+","-")</f>
        <v>+</v>
      </c>
    </row>
    <row r="37" spans="2:14">
      <c r="B37" t="s">
        <v>505</v>
      </c>
      <c r="C37">
        <f>'6pf'!C232</f>
        <v>196</v>
      </c>
      <c r="D37" t="s">
        <v>445</v>
      </c>
      <c r="E37" t="s">
        <v>506</v>
      </c>
      <c r="F37">
        <f>'6pf'!C233+'6pf'!C235+'6pf'!C237</f>
        <v>196</v>
      </c>
      <c r="G37" t="str">
        <f t="shared" si="2"/>
        <v>+</v>
      </c>
      <c r="I37" t="s">
        <v>505</v>
      </c>
      <c r="J37" s="135">
        <f>'6pf'!I232</f>
        <v>1307545.8799999999</v>
      </c>
      <c r="K37" t="s">
        <v>445</v>
      </c>
      <c r="L37" t="s">
        <v>506</v>
      </c>
      <c r="M37" s="135">
        <f>'6pf'!I233+'6pf'!I235+'6pf'!I237</f>
        <v>1307545.8800000001</v>
      </c>
      <c r="N37" t="str">
        <f t="shared" si="3"/>
        <v>+</v>
      </c>
    </row>
    <row r="38" spans="2:14">
      <c r="B38" t="s">
        <v>507</v>
      </c>
      <c r="C38">
        <f>'6pf'!C247</f>
        <v>18</v>
      </c>
      <c r="D38" t="s">
        <v>445</v>
      </c>
      <c r="E38" t="s">
        <v>508</v>
      </c>
      <c r="F38">
        <f>'6pf'!C248+'6pf'!C249+'6pf'!C250</f>
        <v>18</v>
      </c>
      <c r="G38" t="str">
        <f t="shared" si="2"/>
        <v>+</v>
      </c>
      <c r="I38" t="s">
        <v>507</v>
      </c>
      <c r="J38" s="135">
        <f>'6pf'!I247</f>
        <v>142343.89000000001</v>
      </c>
      <c r="K38" t="s">
        <v>445</v>
      </c>
      <c r="L38" t="s">
        <v>508</v>
      </c>
      <c r="M38" s="135">
        <f>'6pf'!I248+'6pf'!I249+'6pf'!I250</f>
        <v>142343.89000000001</v>
      </c>
      <c r="N38" t="str">
        <f t="shared" si="3"/>
        <v>+</v>
      </c>
    </row>
    <row r="39" spans="2:14">
      <c r="B39" t="s">
        <v>509</v>
      </c>
      <c r="C39">
        <f>'6pf'!C254</f>
        <v>195</v>
      </c>
      <c r="D39" t="s">
        <v>445</v>
      </c>
      <c r="E39" t="s">
        <v>510</v>
      </c>
      <c r="F39">
        <f>'6pf'!C255+'6pf'!C256+'6pf'!C257</f>
        <v>195</v>
      </c>
      <c r="G39" t="str">
        <f t="shared" si="2"/>
        <v>+</v>
      </c>
      <c r="I39" t="s">
        <v>509</v>
      </c>
      <c r="J39" s="135">
        <f>'6pf'!I254</f>
        <v>1336630.49</v>
      </c>
      <c r="K39" t="s">
        <v>445</v>
      </c>
      <c r="L39" t="s">
        <v>510</v>
      </c>
      <c r="M39" s="135">
        <f>'6pf'!I255+'6pf'!I256+'6pf'!I257</f>
        <v>1336630.49</v>
      </c>
      <c r="N39" t="str">
        <f t="shared" si="3"/>
        <v>+</v>
      </c>
    </row>
    <row r="40" spans="2:14">
      <c r="B40" t="s">
        <v>511</v>
      </c>
      <c r="C40">
        <f>'6pf'!C262</f>
        <v>819</v>
      </c>
      <c r="D40" t="s">
        <v>445</v>
      </c>
      <c r="E40" t="s">
        <v>512</v>
      </c>
      <c r="F40">
        <f>'6pf'!C263+'6pf'!C264+'6pf'!C270</f>
        <v>819</v>
      </c>
      <c r="G40" t="str">
        <f t="shared" si="2"/>
        <v>+</v>
      </c>
      <c r="I40" t="s">
        <v>511</v>
      </c>
      <c r="J40" s="135">
        <f>'6pf'!I262</f>
        <v>10560636.68</v>
      </c>
      <c r="K40" t="s">
        <v>445</v>
      </c>
      <c r="L40" t="s">
        <v>512</v>
      </c>
      <c r="M40" s="135">
        <f>'6pf'!I263+'6pf'!I264+'6pf'!I270</f>
        <v>10560636.680000002</v>
      </c>
      <c r="N40" t="str">
        <f t="shared" si="3"/>
        <v>+</v>
      </c>
    </row>
    <row r="41" spans="2:14">
      <c r="B41" t="s">
        <v>513</v>
      </c>
      <c r="C41">
        <f>'6pf'!C264</f>
        <v>4</v>
      </c>
      <c r="D41" t="s">
        <v>445</v>
      </c>
      <c r="E41" t="s">
        <v>514</v>
      </c>
      <c r="F41">
        <f>'6pf'!C265+'6pf'!C266+'6pf'!C267</f>
        <v>4</v>
      </c>
      <c r="G41" t="str">
        <f t="shared" si="2"/>
        <v>+</v>
      </c>
      <c r="I41" t="s">
        <v>513</v>
      </c>
      <c r="J41" s="135">
        <f>'6pf'!I264</f>
        <v>28664.57</v>
      </c>
      <c r="K41" t="s">
        <v>445</v>
      </c>
      <c r="L41" t="s">
        <v>514</v>
      </c>
      <c r="M41" s="135">
        <f>'6pf'!I265+'6pf'!I266+'6pf'!I267</f>
        <v>28664.57</v>
      </c>
      <c r="N41" t="str">
        <f t="shared" si="3"/>
        <v>+</v>
      </c>
    </row>
    <row r="42" spans="2:14">
      <c r="B42" t="s">
        <v>513</v>
      </c>
      <c r="C42">
        <f>'6pf'!C264</f>
        <v>4</v>
      </c>
      <c r="D42" t="s">
        <v>445</v>
      </c>
      <c r="E42" t="s">
        <v>515</v>
      </c>
      <c r="F42">
        <f>'6pf'!C268+'6pf'!C269</f>
        <v>4</v>
      </c>
      <c r="G42" t="str">
        <f t="shared" si="2"/>
        <v>+</v>
      </c>
      <c r="I42" t="s">
        <v>513</v>
      </c>
      <c r="J42" s="135">
        <f>'6pf'!I264</f>
        <v>28664.57</v>
      </c>
      <c r="K42" t="s">
        <v>445</v>
      </c>
      <c r="L42" t="s">
        <v>515</v>
      </c>
      <c r="M42" s="135">
        <f>'6pf'!I268+'6pf'!I269</f>
        <v>28664.57</v>
      </c>
      <c r="N42" t="str">
        <f t="shared" si="3"/>
        <v>+</v>
      </c>
    </row>
    <row r="43" spans="2:14">
      <c r="B43" t="s">
        <v>516</v>
      </c>
      <c r="C43">
        <f>'6pf'!C272</f>
        <v>0</v>
      </c>
      <c r="D43" t="s">
        <v>445</v>
      </c>
      <c r="E43" t="s">
        <v>517</v>
      </c>
      <c r="F43">
        <f>'6pf'!C273+'6pf'!C274+'6pf'!C279</f>
        <v>0</v>
      </c>
      <c r="G43" t="str">
        <f t="shared" si="2"/>
        <v>+</v>
      </c>
      <c r="I43" t="s">
        <v>516</v>
      </c>
      <c r="J43" s="135">
        <f>'6pf'!I272</f>
        <v>0</v>
      </c>
      <c r="K43" t="s">
        <v>445</v>
      </c>
      <c r="L43" t="s">
        <v>517</v>
      </c>
      <c r="M43" s="135">
        <f>'6pf'!I273+'6pf'!I274+'6pf'!I279</f>
        <v>0</v>
      </c>
      <c r="N43" t="str">
        <f t="shared" si="3"/>
        <v>+</v>
      </c>
    </row>
    <row r="44" spans="2:14">
      <c r="B44" t="s">
        <v>518</v>
      </c>
      <c r="C44">
        <f>'6pf'!C274</f>
        <v>0</v>
      </c>
      <c r="D44" t="s">
        <v>445</v>
      </c>
      <c r="E44" t="s">
        <v>519</v>
      </c>
      <c r="F44">
        <f>SUM('6pf'!C275:C276)</f>
        <v>0</v>
      </c>
      <c r="G44" t="str">
        <f t="shared" si="2"/>
        <v>+</v>
      </c>
      <c r="I44" t="s">
        <v>518</v>
      </c>
      <c r="J44" s="135">
        <f>'6pf'!I274</f>
        <v>0</v>
      </c>
      <c r="K44" t="s">
        <v>445</v>
      </c>
      <c r="L44" t="s">
        <v>519</v>
      </c>
      <c r="M44" s="135">
        <f>SUM('6pf'!I275:I276)</f>
        <v>0</v>
      </c>
      <c r="N44" t="str">
        <f t="shared" si="3"/>
        <v>+</v>
      </c>
    </row>
    <row r="45" spans="2:14">
      <c r="B45" t="s">
        <v>518</v>
      </c>
      <c r="C45">
        <f>'6pf'!C274</f>
        <v>0</v>
      </c>
      <c r="D45" t="s">
        <v>445</v>
      </c>
      <c r="E45" t="s">
        <v>520</v>
      </c>
      <c r="F45">
        <f>SUM('6pf'!C277:C278)</f>
        <v>0</v>
      </c>
      <c r="G45" t="str">
        <f t="shared" si="2"/>
        <v>+</v>
      </c>
      <c r="I45" t="s">
        <v>518</v>
      </c>
      <c r="J45" s="135">
        <f>'6pf'!I274</f>
        <v>0</v>
      </c>
      <c r="K45" t="s">
        <v>445</v>
      </c>
      <c r="L45" t="s">
        <v>520</v>
      </c>
      <c r="M45" s="135">
        <f>SUM('6pf'!I277:I278)</f>
        <v>0</v>
      </c>
      <c r="N45" t="str">
        <f t="shared" si="3"/>
        <v>+</v>
      </c>
    </row>
    <row r="46" spans="2:14">
      <c r="B46" t="s">
        <v>521</v>
      </c>
      <c r="C46">
        <f>'6pf'!C285</f>
        <v>1</v>
      </c>
      <c r="D46" t="s">
        <v>445</v>
      </c>
      <c r="E46" t="s">
        <v>522</v>
      </c>
      <c r="F46">
        <f>'6pf'!C286+'6pf'!C287+'6pf'!C292</f>
        <v>1</v>
      </c>
      <c r="G46" t="str">
        <f t="shared" si="2"/>
        <v>+</v>
      </c>
      <c r="I46" t="s">
        <v>521</v>
      </c>
      <c r="J46" s="135">
        <f>'6pf'!I285</f>
        <v>11217.3</v>
      </c>
      <c r="K46" t="s">
        <v>445</v>
      </c>
      <c r="L46" t="s">
        <v>522</v>
      </c>
      <c r="M46" s="135">
        <f>'6pf'!I286+'6pf'!I287+'6pf'!I292</f>
        <v>11217.3</v>
      </c>
      <c r="N46" t="str">
        <f t="shared" si="3"/>
        <v>+</v>
      </c>
    </row>
    <row r="47" spans="2:14">
      <c r="B47" t="s">
        <v>523</v>
      </c>
      <c r="C47">
        <f>'6pf'!C287</f>
        <v>0</v>
      </c>
      <c r="D47" t="s">
        <v>445</v>
      </c>
      <c r="E47" t="s">
        <v>524</v>
      </c>
      <c r="F47">
        <f>'6pf'!C288+'6pf'!C289</f>
        <v>0</v>
      </c>
      <c r="G47" t="str">
        <f t="shared" si="2"/>
        <v>+</v>
      </c>
      <c r="I47" t="s">
        <v>523</v>
      </c>
      <c r="J47" s="135">
        <f>'6pf'!I287</f>
        <v>0</v>
      </c>
      <c r="K47" t="s">
        <v>445</v>
      </c>
      <c r="L47" t="s">
        <v>524</v>
      </c>
      <c r="M47" s="135">
        <f>'6pf'!I288+'6pf'!I289</f>
        <v>0</v>
      </c>
      <c r="N47" t="str">
        <f t="shared" si="3"/>
        <v>+</v>
      </c>
    </row>
    <row r="48" spans="2:14">
      <c r="B48" t="s">
        <v>523</v>
      </c>
      <c r="C48">
        <f>'6pf'!C287</f>
        <v>0</v>
      </c>
      <c r="D48" t="s">
        <v>445</v>
      </c>
      <c r="E48" t="s">
        <v>525</v>
      </c>
      <c r="F48">
        <f>'6pf'!C290+'6pf'!C291</f>
        <v>0</v>
      </c>
      <c r="G48" t="str">
        <f t="shared" si="2"/>
        <v>+</v>
      </c>
      <c r="I48" t="s">
        <v>523</v>
      </c>
      <c r="J48" s="135">
        <f>'6pf'!I287</f>
        <v>0</v>
      </c>
      <c r="K48" t="s">
        <v>445</v>
      </c>
      <c r="L48" t="s">
        <v>525</v>
      </c>
      <c r="M48" s="135">
        <f>'6pf'!I290+'6pf'!I291</f>
        <v>0</v>
      </c>
      <c r="N48" t="str">
        <f t="shared" si="3"/>
        <v>+</v>
      </c>
    </row>
    <row r="49" spans="2:14">
      <c r="B49" t="s">
        <v>526</v>
      </c>
      <c r="C49">
        <f>'6pf'!C294</f>
        <v>6</v>
      </c>
      <c r="D49" t="s">
        <v>445</v>
      </c>
      <c r="E49" t="s">
        <v>527</v>
      </c>
      <c r="F49">
        <f>'6pf'!C295+'6pf'!C296+'6pf'!C301</f>
        <v>6</v>
      </c>
      <c r="G49" t="str">
        <f t="shared" si="2"/>
        <v>+</v>
      </c>
      <c r="I49" t="s">
        <v>526</v>
      </c>
      <c r="J49" s="135">
        <f>'6pf'!I294</f>
        <v>46123.79</v>
      </c>
      <c r="K49" t="s">
        <v>445</v>
      </c>
      <c r="L49" t="s">
        <v>527</v>
      </c>
      <c r="M49" s="135">
        <f>'6pf'!I295+'6pf'!I296+'6pf'!I301</f>
        <v>46123.79</v>
      </c>
      <c r="N49" t="str">
        <f t="shared" si="3"/>
        <v>+</v>
      </c>
    </row>
    <row r="50" spans="2:14">
      <c r="B50" t="s">
        <v>528</v>
      </c>
      <c r="C50">
        <f>'6pf'!C296</f>
        <v>0</v>
      </c>
      <c r="D50" t="s">
        <v>445</v>
      </c>
      <c r="E50" t="s">
        <v>529</v>
      </c>
      <c r="F50">
        <f>'6pf'!C297+'6pf'!C298</f>
        <v>0</v>
      </c>
      <c r="G50" t="str">
        <f t="shared" si="2"/>
        <v>+</v>
      </c>
      <c r="I50" t="s">
        <v>528</v>
      </c>
      <c r="J50" s="135">
        <f>'6pf'!I296</f>
        <v>0</v>
      </c>
      <c r="K50" t="s">
        <v>445</v>
      </c>
      <c r="L50" t="s">
        <v>529</v>
      </c>
      <c r="M50" s="135">
        <f>'6pf'!I297+'6pf'!I298</f>
        <v>0</v>
      </c>
      <c r="N50" t="str">
        <f t="shared" si="3"/>
        <v>+</v>
      </c>
    </row>
    <row r="51" spans="2:14">
      <c r="B51" t="s">
        <v>528</v>
      </c>
      <c r="C51">
        <f>'6pf'!C296</f>
        <v>0</v>
      </c>
      <c r="D51" t="s">
        <v>445</v>
      </c>
      <c r="E51" t="s">
        <v>530</v>
      </c>
      <c r="F51">
        <f>'6pf'!C299+'6pf'!C300</f>
        <v>0</v>
      </c>
      <c r="G51" t="str">
        <f t="shared" si="2"/>
        <v>+</v>
      </c>
      <c r="I51" t="s">
        <v>528</v>
      </c>
      <c r="J51" s="135">
        <f>'6pf'!I296</f>
        <v>0</v>
      </c>
      <c r="K51" t="s">
        <v>445</v>
      </c>
      <c r="L51" t="s">
        <v>530</v>
      </c>
      <c r="M51" s="135">
        <f>'6pf'!I299+'6pf'!I300</f>
        <v>0</v>
      </c>
      <c r="N51" t="str">
        <f t="shared" si="3"/>
        <v>+</v>
      </c>
    </row>
    <row r="52" spans="2:14">
      <c r="B52" t="s">
        <v>531</v>
      </c>
      <c r="C52">
        <f>'6pf'!C303</f>
        <v>51</v>
      </c>
      <c r="D52" t="s">
        <v>445</v>
      </c>
      <c r="E52" t="s">
        <v>532</v>
      </c>
      <c r="F52">
        <f>'6pf'!C304+'6pf'!C305+'6pf'!C310</f>
        <v>51</v>
      </c>
      <c r="G52" t="str">
        <f t="shared" si="2"/>
        <v>+</v>
      </c>
      <c r="I52" t="s">
        <v>531</v>
      </c>
      <c r="J52" s="135">
        <f>'6pf'!I303</f>
        <v>265561.98</v>
      </c>
      <c r="K52" t="s">
        <v>445</v>
      </c>
      <c r="L52" t="s">
        <v>532</v>
      </c>
      <c r="M52" s="135">
        <f>'6pf'!I304+'6pf'!I305+'6pf'!I310</f>
        <v>265561.98</v>
      </c>
      <c r="N52" t="str">
        <f t="shared" si="3"/>
        <v>+</v>
      </c>
    </row>
    <row r="53" spans="2:14">
      <c r="B53" t="s">
        <v>533</v>
      </c>
      <c r="C53">
        <f>'6pf'!C305</f>
        <v>0</v>
      </c>
      <c r="D53" t="s">
        <v>445</v>
      </c>
      <c r="E53" t="s">
        <v>534</v>
      </c>
      <c r="F53">
        <f>'6pf'!C306+'6pf'!C307</f>
        <v>0</v>
      </c>
      <c r="G53" t="str">
        <f t="shared" si="2"/>
        <v>+</v>
      </c>
      <c r="I53" t="s">
        <v>533</v>
      </c>
      <c r="J53" s="135">
        <f>'6pf'!I305</f>
        <v>0</v>
      </c>
      <c r="K53" t="s">
        <v>445</v>
      </c>
      <c r="L53" t="s">
        <v>534</v>
      </c>
      <c r="M53" s="135">
        <f>'6pf'!I306+'6pf'!I307</f>
        <v>0</v>
      </c>
      <c r="N53" t="str">
        <f t="shared" si="3"/>
        <v>+</v>
      </c>
    </row>
    <row r="54" spans="2:14">
      <c r="B54" t="s">
        <v>533</v>
      </c>
      <c r="C54">
        <f>'6pf'!C305</f>
        <v>0</v>
      </c>
      <c r="D54" t="s">
        <v>445</v>
      </c>
      <c r="E54" t="s">
        <v>535</v>
      </c>
      <c r="F54">
        <f>'6pf'!C308+'6pf'!C309</f>
        <v>0</v>
      </c>
      <c r="G54" t="str">
        <f t="shared" si="2"/>
        <v>+</v>
      </c>
      <c r="I54" t="s">
        <v>533</v>
      </c>
      <c r="J54" s="135">
        <f>'6pf'!I305</f>
        <v>0</v>
      </c>
      <c r="K54" t="s">
        <v>445</v>
      </c>
      <c r="L54" t="s">
        <v>535</v>
      </c>
      <c r="M54" s="135">
        <f>'6pf'!I308+'6pf'!I309</f>
        <v>0</v>
      </c>
      <c r="N54" t="str">
        <f t="shared" si="3"/>
        <v>+</v>
      </c>
    </row>
    <row r="55" spans="2:14">
      <c r="B55" t="s">
        <v>536</v>
      </c>
      <c r="C55">
        <f>'6pf'!C313</f>
        <v>2</v>
      </c>
      <c r="D55" t="s">
        <v>445</v>
      </c>
      <c r="E55" t="s">
        <v>537</v>
      </c>
      <c r="F55">
        <f>'6pf'!C314+'6pf'!C315+'6pf'!C320</f>
        <v>2</v>
      </c>
      <c r="G55" t="str">
        <f t="shared" si="2"/>
        <v>+</v>
      </c>
      <c r="I55" t="s">
        <v>536</v>
      </c>
      <c r="J55" s="135">
        <f>'6pf'!I313</f>
        <v>18071.939999999999</v>
      </c>
      <c r="K55" t="s">
        <v>445</v>
      </c>
      <c r="L55" t="s">
        <v>537</v>
      </c>
      <c r="M55" s="135">
        <f>'6pf'!I314+'6pf'!I315+'6pf'!I320</f>
        <v>18071.939999999999</v>
      </c>
      <c r="N55" t="str">
        <f t="shared" si="3"/>
        <v>+</v>
      </c>
    </row>
    <row r="56" spans="2:14">
      <c r="B56" t="s">
        <v>538</v>
      </c>
      <c r="C56">
        <f>'6pf'!C315</f>
        <v>0</v>
      </c>
      <c r="D56" t="s">
        <v>445</v>
      </c>
      <c r="E56" t="s">
        <v>539</v>
      </c>
      <c r="F56">
        <f>'6pf'!C316+'6pf'!C317</f>
        <v>0</v>
      </c>
      <c r="G56" t="str">
        <f t="shared" si="2"/>
        <v>+</v>
      </c>
      <c r="I56" t="s">
        <v>538</v>
      </c>
      <c r="J56" s="135">
        <f>'6pf'!I315</f>
        <v>0</v>
      </c>
      <c r="K56" t="s">
        <v>445</v>
      </c>
      <c r="L56" t="s">
        <v>539</v>
      </c>
      <c r="M56" s="135">
        <f>'6pf'!I316+'6pf'!I317</f>
        <v>0</v>
      </c>
      <c r="N56" t="str">
        <f t="shared" si="3"/>
        <v>+</v>
      </c>
    </row>
    <row r="57" spans="2:14">
      <c r="B57" t="s">
        <v>538</v>
      </c>
      <c r="C57">
        <f>'6pf'!C315</f>
        <v>0</v>
      </c>
      <c r="D57" t="s">
        <v>445</v>
      </c>
      <c r="E57" t="s">
        <v>540</v>
      </c>
      <c r="F57">
        <f>'6pf'!C318+'6pf'!C319</f>
        <v>0</v>
      </c>
      <c r="G57" t="str">
        <f t="shared" si="2"/>
        <v>+</v>
      </c>
      <c r="I57" t="s">
        <v>538</v>
      </c>
      <c r="J57" s="135">
        <f>'6pf'!I315</f>
        <v>0</v>
      </c>
      <c r="K57" t="s">
        <v>445</v>
      </c>
      <c r="L57" t="s">
        <v>540</v>
      </c>
      <c r="M57" s="135">
        <f>'6pf'!I318+'6pf'!I319</f>
        <v>0</v>
      </c>
      <c r="N57" t="str">
        <f t="shared" si="3"/>
        <v>+</v>
      </c>
    </row>
    <row r="58" spans="2:14">
      <c r="B58" t="s">
        <v>541</v>
      </c>
      <c r="C58">
        <f>'6pf'!C322</f>
        <v>0</v>
      </c>
      <c r="D58" t="s">
        <v>445</v>
      </c>
      <c r="E58" t="s">
        <v>542</v>
      </c>
      <c r="F58">
        <f>'6pf'!C323+'6pf'!C324+'6pf'!C330</f>
        <v>0</v>
      </c>
      <c r="G58" t="str">
        <f t="shared" si="2"/>
        <v>+</v>
      </c>
      <c r="I58" t="s">
        <v>541</v>
      </c>
      <c r="J58" s="135">
        <f>'6pf'!I322</f>
        <v>0</v>
      </c>
      <c r="K58" t="s">
        <v>445</v>
      </c>
      <c r="L58" t="s">
        <v>542</v>
      </c>
      <c r="M58" s="135">
        <f>'6pf'!I323+'6pf'!I324+'6pf'!I330</f>
        <v>0</v>
      </c>
      <c r="N58" t="str">
        <f t="shared" si="3"/>
        <v>+</v>
      </c>
    </row>
    <row r="59" spans="2:14">
      <c r="B59" t="s">
        <v>543</v>
      </c>
      <c r="C59">
        <f>'6pf'!C324</f>
        <v>0</v>
      </c>
      <c r="D59" t="s">
        <v>445</v>
      </c>
      <c r="E59" t="s">
        <v>544</v>
      </c>
      <c r="F59">
        <f>SUM('6pf'!C325:C327)</f>
        <v>0</v>
      </c>
      <c r="G59" t="str">
        <f t="shared" si="2"/>
        <v>+</v>
      </c>
      <c r="I59" t="s">
        <v>543</v>
      </c>
      <c r="J59" s="135">
        <f>'6pf'!I324</f>
        <v>0</v>
      </c>
      <c r="K59" t="s">
        <v>445</v>
      </c>
      <c r="L59" t="s">
        <v>544</v>
      </c>
      <c r="M59" s="135">
        <f>SUM('6pf'!I325:I327)</f>
        <v>0</v>
      </c>
      <c r="N59" t="str">
        <f t="shared" si="3"/>
        <v>+</v>
      </c>
    </row>
    <row r="60" spans="2:14">
      <c r="B60" t="s">
        <v>543</v>
      </c>
      <c r="C60">
        <f>'6pf'!C324</f>
        <v>0</v>
      </c>
      <c r="D60" t="s">
        <v>445</v>
      </c>
      <c r="E60" t="s">
        <v>545</v>
      </c>
      <c r="F60">
        <f>'6pf'!C328+'6pf'!C329</f>
        <v>0</v>
      </c>
      <c r="G60" t="str">
        <f t="shared" si="2"/>
        <v>+</v>
      </c>
      <c r="I60" t="s">
        <v>543</v>
      </c>
      <c r="J60" s="135">
        <f>'6pf'!I324</f>
        <v>0</v>
      </c>
      <c r="K60" t="s">
        <v>445</v>
      </c>
      <c r="L60" t="s">
        <v>545</v>
      </c>
      <c r="M60" s="135">
        <f>'6pf'!I328+'6pf'!I329</f>
        <v>0</v>
      </c>
      <c r="N60" t="str">
        <f t="shared" si="3"/>
        <v>+</v>
      </c>
    </row>
    <row r="61" spans="2:14">
      <c r="B61" t="s">
        <v>546</v>
      </c>
      <c r="C61">
        <f>'6pf'!C332</f>
        <v>89</v>
      </c>
      <c r="D61" t="s">
        <v>445</v>
      </c>
      <c r="E61" t="s">
        <v>547</v>
      </c>
      <c r="F61">
        <f>'6pf'!C333+'6pf'!C334+'6pf'!C339</f>
        <v>89</v>
      </c>
      <c r="G61" t="str">
        <f t="shared" si="2"/>
        <v>+</v>
      </c>
      <c r="I61" t="s">
        <v>546</v>
      </c>
      <c r="J61" s="135">
        <f>'6pf'!I332</f>
        <v>1766188.1</v>
      </c>
      <c r="K61" t="s">
        <v>445</v>
      </c>
      <c r="L61" t="s">
        <v>547</v>
      </c>
      <c r="M61" s="135">
        <f>'6pf'!I333+'6pf'!I334+'6pf'!I339</f>
        <v>1766188.0999999999</v>
      </c>
      <c r="N61" t="str">
        <f t="shared" si="3"/>
        <v>+</v>
      </c>
    </row>
    <row r="62" spans="2:14">
      <c r="B62" t="s">
        <v>548</v>
      </c>
      <c r="C62">
        <f>'6pf'!C334</f>
        <v>3</v>
      </c>
      <c r="D62" t="s">
        <v>445</v>
      </c>
      <c r="E62" t="s">
        <v>549</v>
      </c>
      <c r="F62">
        <f>'6pf'!C335+'6pf'!C336</f>
        <v>3</v>
      </c>
      <c r="G62" t="str">
        <f t="shared" si="2"/>
        <v>+</v>
      </c>
      <c r="I62" t="s">
        <v>548</v>
      </c>
      <c r="J62" s="135">
        <f>'6pf'!I334</f>
        <v>77850</v>
      </c>
      <c r="K62" t="s">
        <v>445</v>
      </c>
      <c r="L62" t="s">
        <v>549</v>
      </c>
      <c r="M62" s="135">
        <f>'6pf'!I335+'6pf'!I336</f>
        <v>77850</v>
      </c>
      <c r="N62" t="str">
        <f t="shared" si="3"/>
        <v>+</v>
      </c>
    </row>
    <row r="63" spans="2:14">
      <c r="B63" t="s">
        <v>548</v>
      </c>
      <c r="C63">
        <f>'6pf'!C334</f>
        <v>3</v>
      </c>
      <c r="D63" t="s">
        <v>445</v>
      </c>
      <c r="E63" t="s">
        <v>550</v>
      </c>
      <c r="F63">
        <f>'6pf'!C337+'6pf'!C338</f>
        <v>3</v>
      </c>
      <c r="G63" t="str">
        <f t="shared" si="2"/>
        <v>+</v>
      </c>
      <c r="I63" t="s">
        <v>548</v>
      </c>
      <c r="J63" s="135">
        <f>'6pf'!I334</f>
        <v>77850</v>
      </c>
      <c r="K63" t="s">
        <v>445</v>
      </c>
      <c r="L63" t="s">
        <v>550</v>
      </c>
      <c r="M63" s="135">
        <f>'6pf'!I337+'6pf'!I338</f>
        <v>77850</v>
      </c>
      <c r="N63" t="str">
        <f t="shared" si="3"/>
        <v>+</v>
      </c>
    </row>
    <row r="64" spans="2:14">
      <c r="B64" t="s">
        <v>551</v>
      </c>
      <c r="C64">
        <f>'6pf'!C341</f>
        <v>73</v>
      </c>
      <c r="D64" t="s">
        <v>445</v>
      </c>
      <c r="E64" t="s">
        <v>552</v>
      </c>
      <c r="F64">
        <f>SUM('6pf'!C342:C344)</f>
        <v>73</v>
      </c>
      <c r="G64" t="str">
        <f t="shared" si="2"/>
        <v>+</v>
      </c>
      <c r="I64" t="s">
        <v>551</v>
      </c>
      <c r="J64" s="135">
        <f>'6pf'!I341</f>
        <v>7900203.3600000003</v>
      </c>
      <c r="K64" t="s">
        <v>445</v>
      </c>
      <c r="L64" t="s">
        <v>552</v>
      </c>
      <c r="M64" s="135">
        <f>SUM('6pf'!I342:I344)</f>
        <v>7900203.3600000003</v>
      </c>
      <c r="N64" t="str">
        <f t="shared" si="3"/>
        <v>+</v>
      </c>
    </row>
    <row r="65" spans="2:14">
      <c r="B65" t="s">
        <v>553</v>
      </c>
      <c r="C65">
        <f>'6pf'!C348</f>
        <v>0</v>
      </c>
      <c r="D65" t="s">
        <v>445</v>
      </c>
      <c r="E65" t="s">
        <v>554</v>
      </c>
      <c r="F65">
        <f>'6pf'!C349+'6pf'!C350+'6pf'!C356</f>
        <v>0</v>
      </c>
      <c r="G65" t="str">
        <f t="shared" si="2"/>
        <v>+</v>
      </c>
      <c r="I65" t="s">
        <v>553</v>
      </c>
      <c r="J65" s="135">
        <f>'6pf'!I348</f>
        <v>0</v>
      </c>
      <c r="K65" t="s">
        <v>445</v>
      </c>
      <c r="L65" t="s">
        <v>554</v>
      </c>
      <c r="M65" s="135">
        <f>'6pf'!I349+'6pf'!I350+'6pf'!I356</f>
        <v>0</v>
      </c>
      <c r="N65" t="str">
        <f t="shared" si="3"/>
        <v>+</v>
      </c>
    </row>
    <row r="66" spans="2:14">
      <c r="B66" t="s">
        <v>555</v>
      </c>
      <c r="C66">
        <f>'6pf'!C350</f>
        <v>0</v>
      </c>
      <c r="D66" t="s">
        <v>445</v>
      </c>
      <c r="E66" t="s">
        <v>556</v>
      </c>
      <c r="F66">
        <f>'6pf'!C351+'6pf'!C352</f>
        <v>0</v>
      </c>
      <c r="G66" t="str">
        <f t="shared" si="2"/>
        <v>+</v>
      </c>
      <c r="I66" t="s">
        <v>555</v>
      </c>
      <c r="J66" s="135">
        <f>'6pf'!I350</f>
        <v>0</v>
      </c>
      <c r="K66" t="s">
        <v>445</v>
      </c>
      <c r="L66" t="s">
        <v>556</v>
      </c>
      <c r="M66" s="135">
        <f>'6pf'!I351+'6pf'!I352</f>
        <v>0</v>
      </c>
      <c r="N66" t="str">
        <f t="shared" si="3"/>
        <v>+</v>
      </c>
    </row>
    <row r="67" spans="2:14">
      <c r="B67" t="s">
        <v>555</v>
      </c>
      <c r="C67">
        <f>'6pf'!C350</f>
        <v>0</v>
      </c>
      <c r="D67" t="s">
        <v>445</v>
      </c>
      <c r="E67" t="s">
        <v>557</v>
      </c>
      <c r="F67">
        <f>'6pf'!C354+'6pf'!C355</f>
        <v>0</v>
      </c>
      <c r="G67" t="str">
        <f t="shared" si="2"/>
        <v>+</v>
      </c>
      <c r="I67" t="s">
        <v>555</v>
      </c>
      <c r="J67" s="135">
        <f>'6pf'!I350</f>
        <v>0</v>
      </c>
      <c r="K67" t="s">
        <v>445</v>
      </c>
      <c r="L67" t="s">
        <v>557</v>
      </c>
      <c r="M67" s="135">
        <f>'6pf'!I354+'6pf'!I355</f>
        <v>0</v>
      </c>
      <c r="N67" t="str">
        <f t="shared" si="3"/>
        <v>+</v>
      </c>
    </row>
    <row r="68" spans="2:14">
      <c r="B68" t="s">
        <v>558</v>
      </c>
      <c r="C68">
        <f>'6pf'!C358</f>
        <v>1072</v>
      </c>
      <c r="D68" t="s">
        <v>445</v>
      </c>
      <c r="E68" t="s">
        <v>559</v>
      </c>
      <c r="F68">
        <f>'6pf'!C359+'6pf'!C370+'6pf'!C372</f>
        <v>1072</v>
      </c>
      <c r="G68" t="str">
        <f t="shared" ref="G68:G99" si="4">IF(C68=F68,"+","-")</f>
        <v>+</v>
      </c>
      <c r="I68" t="s">
        <v>558</v>
      </c>
      <c r="J68" s="135">
        <f>'6pf'!I358</f>
        <v>16870456.27</v>
      </c>
      <c r="K68" t="s">
        <v>445</v>
      </c>
      <c r="L68" t="s">
        <v>559</v>
      </c>
      <c r="M68" s="135">
        <f>'6pf'!I359+'6pf'!I370+'6pf'!I372</f>
        <v>16870456.27</v>
      </c>
      <c r="N68" t="str">
        <f t="shared" ref="N68:N99" si="5">IF(J68=M68,"+","-")</f>
        <v>+</v>
      </c>
    </row>
    <row r="69" spans="2:14">
      <c r="B69" t="s">
        <v>560</v>
      </c>
      <c r="C69">
        <f>'6pf'!C359</f>
        <v>914</v>
      </c>
      <c r="D69" t="s">
        <v>445</v>
      </c>
      <c r="E69" t="s">
        <v>561</v>
      </c>
      <c r="F69">
        <f>'6pf'!C361+'6pf'!C364+'6pf'!C367</f>
        <v>914</v>
      </c>
      <c r="G69" t="str">
        <f t="shared" si="4"/>
        <v>+</v>
      </c>
      <c r="I69" t="s">
        <v>560</v>
      </c>
      <c r="J69" s="135">
        <f>'6pf'!I359</f>
        <v>14956683.4</v>
      </c>
      <c r="K69" t="s">
        <v>445</v>
      </c>
      <c r="L69" t="s">
        <v>561</v>
      </c>
      <c r="M69" s="135">
        <f>'6pf'!I361+'6pf'!I364+'6pf'!I367</f>
        <v>14956683.4</v>
      </c>
      <c r="N69" t="str">
        <f t="shared" si="5"/>
        <v>+</v>
      </c>
    </row>
    <row r="70" spans="2:14">
      <c r="B70" t="s">
        <v>562</v>
      </c>
      <c r="C70">
        <f>'6pf'!C360</f>
        <v>206</v>
      </c>
      <c r="D70" t="s">
        <v>445</v>
      </c>
      <c r="E70" t="s">
        <v>563</v>
      </c>
      <c r="F70">
        <f>'6pf'!C362+'6pf'!C365+'6pf'!C368</f>
        <v>206</v>
      </c>
      <c r="G70" t="str">
        <f t="shared" si="4"/>
        <v>+</v>
      </c>
      <c r="I70" t="s">
        <v>562</v>
      </c>
      <c r="J70" s="135">
        <f>'6pf'!I360</f>
        <v>2769777.91</v>
      </c>
      <c r="K70" t="s">
        <v>445</v>
      </c>
      <c r="L70" t="s">
        <v>563</v>
      </c>
      <c r="M70" s="135">
        <f>'6pf'!I362+'6pf'!I365+'6pf'!I368</f>
        <v>2769777.91</v>
      </c>
      <c r="N70" t="str">
        <f t="shared" si="5"/>
        <v>+</v>
      </c>
    </row>
    <row r="71" spans="2:14">
      <c r="B71" t="s">
        <v>564</v>
      </c>
      <c r="C71">
        <f>'6pf'!C372</f>
        <v>158</v>
      </c>
      <c r="D71" t="s">
        <v>445</v>
      </c>
      <c r="E71" t="s">
        <v>565</v>
      </c>
      <c r="F71">
        <f>SUM('6pf'!C373:C375)</f>
        <v>158</v>
      </c>
      <c r="G71" t="str">
        <f t="shared" si="4"/>
        <v>+</v>
      </c>
      <c r="I71" t="s">
        <v>564</v>
      </c>
      <c r="J71" s="135">
        <f>'6pf'!I372</f>
        <v>1913772.87</v>
      </c>
      <c r="K71" t="s">
        <v>445</v>
      </c>
      <c r="L71" t="s">
        <v>565</v>
      </c>
      <c r="M71" s="135">
        <f>SUM('6pf'!I373:I375)</f>
        <v>1913772.8699999999</v>
      </c>
      <c r="N71" t="str">
        <f t="shared" si="5"/>
        <v>+</v>
      </c>
    </row>
    <row r="72" spans="2:14">
      <c r="B72" t="s">
        <v>566</v>
      </c>
      <c r="C72">
        <f>'6pf'!C379</f>
        <v>12229</v>
      </c>
      <c r="D72" t="s">
        <v>445</v>
      </c>
      <c r="E72" t="s">
        <v>567</v>
      </c>
      <c r="F72">
        <f>SUM('6pf'!C380:C385)</f>
        <v>12229</v>
      </c>
      <c r="G72" t="str">
        <f t="shared" si="4"/>
        <v>+</v>
      </c>
      <c r="I72" t="s">
        <v>566</v>
      </c>
      <c r="J72" s="135">
        <f>'6pf'!I379</f>
        <v>69293317.939999998</v>
      </c>
      <c r="K72" t="s">
        <v>445</v>
      </c>
      <c r="L72" t="s">
        <v>567</v>
      </c>
      <c r="M72" s="135">
        <f>SUM('6pf'!I380:I385)</f>
        <v>69293317.939999998</v>
      </c>
      <c r="N72" t="str">
        <f t="shared" si="5"/>
        <v>+</v>
      </c>
    </row>
    <row r="73" spans="2:14">
      <c r="B73" t="s">
        <v>566</v>
      </c>
      <c r="C73">
        <f>'6pf'!C379</f>
        <v>12229</v>
      </c>
      <c r="D73" t="s">
        <v>445</v>
      </c>
      <c r="E73" t="s">
        <v>568</v>
      </c>
      <c r="F73">
        <f>'6pf'!C386+'6pf'!C394+'6pf'!C404+'6pf'!C409+'6pf'!C415</f>
        <v>12229</v>
      </c>
      <c r="G73" t="str">
        <f t="shared" si="4"/>
        <v>+</v>
      </c>
      <c r="I73" t="s">
        <v>566</v>
      </c>
      <c r="J73" s="135">
        <f>'6pf'!I379</f>
        <v>69293317.939999998</v>
      </c>
      <c r="K73" t="s">
        <v>445</v>
      </c>
      <c r="L73" t="s">
        <v>568</v>
      </c>
      <c r="M73" s="135">
        <f>'6pf'!I386+'6pf'!I394+'6pf'!I404+'6pf'!I409+'6pf'!I415</f>
        <v>69293317.940000013</v>
      </c>
      <c r="N73" t="str">
        <f t="shared" si="5"/>
        <v>+</v>
      </c>
    </row>
    <row r="74" spans="2:14">
      <c r="B74" t="s">
        <v>569</v>
      </c>
      <c r="C74">
        <f>'6pf'!C386</f>
        <v>10514</v>
      </c>
      <c r="D74" t="s">
        <v>445</v>
      </c>
      <c r="E74" t="s">
        <v>570</v>
      </c>
      <c r="F74">
        <f>SUM('6pf'!C387:C391)</f>
        <v>10514</v>
      </c>
      <c r="G74" t="str">
        <f t="shared" si="4"/>
        <v>+</v>
      </c>
      <c r="I74" t="s">
        <v>569</v>
      </c>
      <c r="J74" s="135">
        <f>'6pf'!I386</f>
        <v>50694486.939999998</v>
      </c>
      <c r="K74" t="s">
        <v>445</v>
      </c>
      <c r="L74" t="s">
        <v>570</v>
      </c>
      <c r="M74" s="135">
        <f>SUM('6pf'!I387:I391)</f>
        <v>50694486.939999998</v>
      </c>
      <c r="N74" t="str">
        <f t="shared" si="5"/>
        <v>+</v>
      </c>
    </row>
    <row r="75" spans="2:14">
      <c r="B75" t="s">
        <v>571</v>
      </c>
      <c r="C75">
        <f>'6pf'!C394</f>
        <v>1314</v>
      </c>
      <c r="D75" t="s">
        <v>445</v>
      </c>
      <c r="E75" t="s">
        <v>572</v>
      </c>
      <c r="F75">
        <f>SUM('6pf'!C395:C399)</f>
        <v>1314</v>
      </c>
      <c r="G75" t="str">
        <f t="shared" si="4"/>
        <v>+</v>
      </c>
      <c r="I75" t="s">
        <v>571</v>
      </c>
      <c r="J75" s="135">
        <f>'6pf'!I394</f>
        <v>16082410.99</v>
      </c>
      <c r="K75" t="s">
        <v>445</v>
      </c>
      <c r="L75" t="s">
        <v>572</v>
      </c>
      <c r="M75" s="135">
        <f>SUM('6pf'!I395:I399)</f>
        <v>16082410.99</v>
      </c>
      <c r="N75" t="str">
        <f t="shared" si="5"/>
        <v>+</v>
      </c>
    </row>
    <row r="76" spans="2:14">
      <c r="B76" t="s">
        <v>571</v>
      </c>
      <c r="C76">
        <f>'6pf'!C394</f>
        <v>1314</v>
      </c>
      <c r="D76" t="s">
        <v>445</v>
      </c>
      <c r="E76" t="s">
        <v>573</v>
      </c>
      <c r="F76">
        <f>SUM('6pf'!C400:C403)</f>
        <v>1314</v>
      </c>
      <c r="G76" t="str">
        <f t="shared" si="4"/>
        <v>+</v>
      </c>
      <c r="I76" t="s">
        <v>571</v>
      </c>
      <c r="J76" s="135">
        <f>'6pf'!I394</f>
        <v>16082410.99</v>
      </c>
      <c r="K76" t="s">
        <v>445</v>
      </c>
      <c r="L76" t="s">
        <v>573</v>
      </c>
      <c r="M76" s="135">
        <f>SUM('6pf'!I400:I403)</f>
        <v>16082410.989999998</v>
      </c>
      <c r="N76" t="str">
        <f t="shared" si="5"/>
        <v>+</v>
      </c>
    </row>
    <row r="77" spans="2:14">
      <c r="B77" t="s">
        <v>574</v>
      </c>
      <c r="C77">
        <f>'6pf'!C404</f>
        <v>295</v>
      </c>
      <c r="D77" t="s">
        <v>445</v>
      </c>
      <c r="E77" t="s">
        <v>575</v>
      </c>
      <c r="F77">
        <f>SUM('6pf'!C405:C408)</f>
        <v>295</v>
      </c>
      <c r="G77" t="str">
        <f t="shared" si="4"/>
        <v>+</v>
      </c>
      <c r="I77" t="s">
        <v>574</v>
      </c>
      <c r="J77" s="135">
        <f>'6pf'!I404</f>
        <v>2078183.58</v>
      </c>
      <c r="K77" t="s">
        <v>445</v>
      </c>
      <c r="L77" t="s">
        <v>575</v>
      </c>
      <c r="M77" s="135">
        <f>SUM('6pf'!I405:I408)</f>
        <v>2078183.58</v>
      </c>
      <c r="N77" t="str">
        <f t="shared" si="5"/>
        <v>+</v>
      </c>
    </row>
    <row r="78" spans="2:14">
      <c r="B78" t="s">
        <v>576</v>
      </c>
      <c r="C78">
        <f>'6pf'!C409</f>
        <v>106</v>
      </c>
      <c r="D78" t="s">
        <v>445</v>
      </c>
      <c r="E78" t="s">
        <v>577</v>
      </c>
      <c r="F78">
        <f>SUM('6pf'!C410:C414)</f>
        <v>106</v>
      </c>
      <c r="G78" t="str">
        <f t="shared" si="4"/>
        <v>+</v>
      </c>
      <c r="I78" t="s">
        <v>576</v>
      </c>
      <c r="J78" s="135">
        <f>'6pf'!I409</f>
        <v>438236.43</v>
      </c>
      <c r="K78" t="s">
        <v>445</v>
      </c>
      <c r="L78" t="s">
        <v>577</v>
      </c>
      <c r="M78" s="135">
        <f>SUM('6pf'!I410:I414)</f>
        <v>438236.43000000005</v>
      </c>
      <c r="N78" t="str">
        <f t="shared" si="5"/>
        <v>+</v>
      </c>
    </row>
    <row r="79" spans="2:14">
      <c r="B79" t="s">
        <v>578</v>
      </c>
      <c r="C79">
        <f>'6pf'!C415</f>
        <v>0</v>
      </c>
      <c r="D79" t="s">
        <v>445</v>
      </c>
      <c r="E79" t="s">
        <v>579</v>
      </c>
      <c r="F79">
        <f>SUM('6pf'!C416:C419)</f>
        <v>0</v>
      </c>
      <c r="G79" t="str">
        <f t="shared" si="4"/>
        <v>+</v>
      </c>
      <c r="I79" t="s">
        <v>578</v>
      </c>
      <c r="J79" s="135">
        <f>'6pf'!I415</f>
        <v>0</v>
      </c>
      <c r="K79" t="s">
        <v>445</v>
      </c>
      <c r="L79" t="s">
        <v>579</v>
      </c>
      <c r="M79" s="135">
        <f>SUM('6pf'!I416:I419)</f>
        <v>0</v>
      </c>
      <c r="N79" t="str">
        <f t="shared" si="5"/>
        <v>+</v>
      </c>
    </row>
    <row r="80" spans="2:14">
      <c r="B80" t="s">
        <v>580</v>
      </c>
      <c r="C80">
        <f>'6pf'!C420</f>
        <v>16</v>
      </c>
      <c r="D80" t="s">
        <v>445</v>
      </c>
      <c r="E80" t="s">
        <v>581</v>
      </c>
      <c r="F80">
        <f>SUM('6pf'!C421:C424)</f>
        <v>16</v>
      </c>
      <c r="G80" t="str">
        <f t="shared" si="4"/>
        <v>+</v>
      </c>
      <c r="I80" t="s">
        <v>580</v>
      </c>
      <c r="J80" s="135">
        <f>'6pf'!I420</f>
        <v>203626.5</v>
      </c>
      <c r="K80" t="s">
        <v>445</v>
      </c>
      <c r="L80" t="s">
        <v>581</v>
      </c>
      <c r="M80" s="135">
        <f>SUM('6pf'!I421:I424)</f>
        <v>203626.5</v>
      </c>
      <c r="N80" t="str">
        <f t="shared" si="5"/>
        <v>+</v>
      </c>
    </row>
    <row r="81" spans="2:14">
      <c r="B81" t="s">
        <v>582</v>
      </c>
      <c r="C81">
        <f>'6pf'!C426</f>
        <v>8469</v>
      </c>
      <c r="D81" t="s">
        <v>583</v>
      </c>
      <c r="E81" t="s">
        <v>584</v>
      </c>
      <c r="F81">
        <f>'6pf'!C427+'6pf'!C451+'6pf'!C452+'6pf'!C453</f>
        <v>10322</v>
      </c>
      <c r="G81" t="str">
        <f>IF(C81&lt;=F81,"+","-")</f>
        <v>+</v>
      </c>
      <c r="I81" t="s">
        <v>582</v>
      </c>
      <c r="J81" s="135">
        <f>'6pf'!I426</f>
        <v>52370983.240000002</v>
      </c>
      <c r="K81" t="s">
        <v>583</v>
      </c>
      <c r="L81" t="s">
        <v>584</v>
      </c>
      <c r="M81" s="135">
        <f>'6pf'!I427+'6pf'!I451+'6pf'!I452+'6pf'!I453</f>
        <v>74663582.040000007</v>
      </c>
      <c r="N81" t="str">
        <f>IF(J81&lt;=M81,"+","-")</f>
        <v>+</v>
      </c>
    </row>
    <row r="82" spans="2:14">
      <c r="B82" t="s">
        <v>585</v>
      </c>
      <c r="C82">
        <f>'6pf'!C427</f>
        <v>9290</v>
      </c>
      <c r="D82" t="s">
        <v>445</v>
      </c>
      <c r="E82" t="s">
        <v>586</v>
      </c>
      <c r="F82">
        <f>'6pf'!C428+'6pf'!C438+'6pf'!C450</f>
        <v>9290</v>
      </c>
      <c r="G82" t="str">
        <f t="shared" ref="G82:G87" si="6">IF(C82=F82,"+","-")</f>
        <v>+</v>
      </c>
      <c r="I82" t="s">
        <v>585</v>
      </c>
      <c r="J82" s="135">
        <f>'6pf'!I427</f>
        <v>68080365.400000006</v>
      </c>
      <c r="K82" t="s">
        <v>445</v>
      </c>
      <c r="L82" t="s">
        <v>586</v>
      </c>
      <c r="M82" s="135">
        <f>'6pf'!I428+'6pf'!I438+'6pf'!I450</f>
        <v>68080365.400000006</v>
      </c>
      <c r="N82" t="str">
        <f t="shared" ref="N82:N87" si="7">IF(J82=M82,"+","-")</f>
        <v>+</v>
      </c>
    </row>
    <row r="83" spans="2:14">
      <c r="B83" t="s">
        <v>587</v>
      </c>
      <c r="C83">
        <f>'6pf'!C428</f>
        <v>1206</v>
      </c>
      <c r="D83" t="s">
        <v>445</v>
      </c>
      <c r="E83" t="s">
        <v>588</v>
      </c>
      <c r="F83" s="138">
        <f>SUM('6pf'!C429:C431)</f>
        <v>1206</v>
      </c>
      <c r="G83" t="str">
        <f t="shared" si="6"/>
        <v>+</v>
      </c>
      <c r="I83" t="s">
        <v>587</v>
      </c>
      <c r="J83" s="135">
        <f>'6pf'!I428</f>
        <v>18288157.109999999</v>
      </c>
      <c r="K83" t="s">
        <v>445</v>
      </c>
      <c r="L83" t="s">
        <v>588</v>
      </c>
      <c r="M83" s="138">
        <f>SUM('6pf'!I429:I431)</f>
        <v>18288157.109999999</v>
      </c>
      <c r="N83" t="str">
        <f t="shared" si="7"/>
        <v>+</v>
      </c>
    </row>
    <row r="84" spans="2:14">
      <c r="B84" t="s">
        <v>589</v>
      </c>
      <c r="C84">
        <f>'6pf'!C432</f>
        <v>193</v>
      </c>
      <c r="D84" t="s">
        <v>445</v>
      </c>
      <c r="E84" t="s">
        <v>590</v>
      </c>
      <c r="F84">
        <f>SUM('6pf'!C433:C435)</f>
        <v>193</v>
      </c>
      <c r="G84" t="str">
        <f t="shared" si="6"/>
        <v>+</v>
      </c>
      <c r="I84" t="s">
        <v>589</v>
      </c>
      <c r="J84" s="135">
        <f>'6pf'!I432</f>
        <v>3487663.84</v>
      </c>
      <c r="K84" t="s">
        <v>445</v>
      </c>
      <c r="L84" t="s">
        <v>590</v>
      </c>
      <c r="M84" s="135">
        <f>SUM('6pf'!I433:I435)</f>
        <v>3487663.8400000003</v>
      </c>
      <c r="N84" t="str">
        <f t="shared" si="7"/>
        <v>+</v>
      </c>
    </row>
    <row r="85" spans="2:14">
      <c r="B85" t="s">
        <v>591</v>
      </c>
      <c r="C85">
        <f>'6pf'!C440</f>
        <v>3744</v>
      </c>
      <c r="D85" t="s">
        <v>445</v>
      </c>
      <c r="E85" t="s">
        <v>592</v>
      </c>
      <c r="F85">
        <f>SUM('6pf'!C441:C444)</f>
        <v>3744</v>
      </c>
      <c r="G85" t="str">
        <f t="shared" si="6"/>
        <v>+</v>
      </c>
      <c r="I85" t="s">
        <v>591</v>
      </c>
      <c r="J85" s="135">
        <f>'6pf'!I440</f>
        <v>36841661.850000001</v>
      </c>
      <c r="K85" t="s">
        <v>445</v>
      </c>
      <c r="L85" t="s">
        <v>592</v>
      </c>
      <c r="M85" s="135">
        <f>SUM('6pf'!I441:I444)</f>
        <v>36841661.850000001</v>
      </c>
      <c r="N85" t="str">
        <f t="shared" si="7"/>
        <v>+</v>
      </c>
    </row>
    <row r="86" spans="2:14">
      <c r="B86" t="s">
        <v>593</v>
      </c>
      <c r="C86">
        <f>'6pf'!C445</f>
        <v>2269</v>
      </c>
      <c r="D86" t="s">
        <v>445</v>
      </c>
      <c r="E86" t="s">
        <v>594</v>
      </c>
      <c r="F86">
        <f>SUM('6pf'!C446:C449)</f>
        <v>2269</v>
      </c>
      <c r="G86" t="str">
        <f t="shared" si="6"/>
        <v>+</v>
      </c>
      <c r="I86" t="s">
        <v>593</v>
      </c>
      <c r="J86" s="135">
        <f>'6pf'!I445</f>
        <v>18598070.879999999</v>
      </c>
      <c r="K86" t="s">
        <v>445</v>
      </c>
      <c r="L86" t="s">
        <v>594</v>
      </c>
      <c r="M86" s="135">
        <f>SUM('6pf'!I446:I449)</f>
        <v>18598070.880000003</v>
      </c>
      <c r="N86" t="str">
        <f t="shared" si="7"/>
        <v>+</v>
      </c>
    </row>
    <row r="87" spans="2:14">
      <c r="B87" t="s">
        <v>595</v>
      </c>
      <c r="C87">
        <f>'6pf'!C476</f>
        <v>862</v>
      </c>
      <c r="D87" t="s">
        <v>445</v>
      </c>
      <c r="E87" t="s">
        <v>596</v>
      </c>
      <c r="F87">
        <f>'6pf'!C477+'6pf'!C478</f>
        <v>862</v>
      </c>
      <c r="G87" t="str">
        <f t="shared" si="6"/>
        <v>+</v>
      </c>
      <c r="I87" t="s">
        <v>595</v>
      </c>
      <c r="J87" s="135">
        <f>'6pf'!I476</f>
        <v>5134115.08</v>
      </c>
      <c r="K87" t="s">
        <v>445</v>
      </c>
      <c r="L87" t="s">
        <v>596</v>
      </c>
      <c r="M87" s="135">
        <f>'6pf'!I477+'6pf'!I478</f>
        <v>5134115.08</v>
      </c>
      <c r="N87" t="str">
        <f t="shared" si="7"/>
        <v>+</v>
      </c>
    </row>
    <row r="88" spans="2:14">
      <c r="B88" t="s">
        <v>597</v>
      </c>
      <c r="C88">
        <f>'6pf'!C480</f>
        <v>13</v>
      </c>
      <c r="D88" t="s">
        <v>583</v>
      </c>
      <c r="E88" t="s">
        <v>598</v>
      </c>
      <c r="F88">
        <f>'6pf'!C481+'6pf'!C482+'6pf'!C486+'6pf'!C489+'6pf'!C490</f>
        <v>13</v>
      </c>
      <c r="G88" t="str">
        <f>IF(C88&lt;=F88,"+","-")</f>
        <v>+</v>
      </c>
      <c r="I88" t="s">
        <v>597</v>
      </c>
      <c r="J88" s="135">
        <f>'6pf'!I480</f>
        <v>107620.02</v>
      </c>
      <c r="K88" t="s">
        <v>583</v>
      </c>
      <c r="L88" t="s">
        <v>598</v>
      </c>
      <c r="M88" s="135">
        <f>'6pf'!I481+'6pf'!I482+'6pf'!I486+'6pf'!I489+'6pf'!I490</f>
        <v>107620.01999999999</v>
      </c>
      <c r="N88" t="str">
        <f>IF(J88&lt;=M88,"+","-")</f>
        <v>+</v>
      </c>
    </row>
    <row r="89" spans="2:14">
      <c r="B89" t="s">
        <v>599</v>
      </c>
      <c r="C89">
        <f>'6pf'!C482</f>
        <v>1</v>
      </c>
      <c r="D89" t="s">
        <v>445</v>
      </c>
      <c r="E89" t="s">
        <v>600</v>
      </c>
      <c r="F89">
        <f>SUM('6pf'!C483:C485)</f>
        <v>1</v>
      </c>
      <c r="G89" t="str">
        <f t="shared" ref="G89:G113" si="8">IF(C89=F89,"+","-")</f>
        <v>+</v>
      </c>
      <c r="I89" t="s">
        <v>599</v>
      </c>
      <c r="J89" s="135">
        <f>'6pf'!I482</f>
        <v>10048</v>
      </c>
      <c r="K89" t="s">
        <v>445</v>
      </c>
      <c r="L89" t="s">
        <v>600</v>
      </c>
      <c r="M89" s="135">
        <f>SUM('6pf'!I483:I485)</f>
        <v>10048</v>
      </c>
      <c r="N89" t="str">
        <f t="shared" ref="N89:N113" si="9">IF(J89=M89,"+","-")</f>
        <v>+</v>
      </c>
    </row>
    <row r="90" spans="2:14">
      <c r="B90" t="s">
        <v>601</v>
      </c>
      <c r="C90">
        <f>'6pf'!C486</f>
        <v>7</v>
      </c>
      <c r="D90" t="s">
        <v>445</v>
      </c>
      <c r="E90" t="s">
        <v>602</v>
      </c>
      <c r="F90">
        <f>'6pf'!C487+'6pf'!C488</f>
        <v>7</v>
      </c>
      <c r="G90" t="str">
        <f t="shared" si="8"/>
        <v>+</v>
      </c>
      <c r="I90" t="s">
        <v>601</v>
      </c>
      <c r="J90" s="135">
        <f>'6pf'!I486</f>
        <v>59274.14</v>
      </c>
      <c r="K90" t="s">
        <v>445</v>
      </c>
      <c r="L90" t="s">
        <v>602</v>
      </c>
      <c r="M90" s="135">
        <f>'6pf'!I487+'6pf'!I488</f>
        <v>59274.14</v>
      </c>
      <c r="N90" t="str">
        <f t="shared" si="9"/>
        <v>+</v>
      </c>
    </row>
    <row r="91" spans="2:14">
      <c r="B91" t="s">
        <v>603</v>
      </c>
      <c r="C91">
        <f>'6pf'!C492</f>
        <v>172</v>
      </c>
      <c r="D91" t="s">
        <v>445</v>
      </c>
      <c r="E91" t="s">
        <v>604</v>
      </c>
      <c r="F91">
        <f>'6pf'!C493+'6pf'!C497</f>
        <v>172</v>
      </c>
      <c r="G91" t="str">
        <f t="shared" si="8"/>
        <v>+</v>
      </c>
      <c r="I91" t="s">
        <v>603</v>
      </c>
      <c r="J91" s="135">
        <f>'6pf'!I492</f>
        <v>2726279.43</v>
      </c>
      <c r="K91" t="s">
        <v>445</v>
      </c>
      <c r="L91" t="s">
        <v>604</v>
      </c>
      <c r="M91" s="135">
        <f>'6pf'!I493+'6pf'!I497</f>
        <v>2726279.43</v>
      </c>
      <c r="N91" t="str">
        <f t="shared" si="9"/>
        <v>+</v>
      </c>
    </row>
    <row r="92" spans="2:14">
      <c r="B92" t="s">
        <v>605</v>
      </c>
      <c r="C92">
        <f>'6pf'!C493</f>
        <v>172</v>
      </c>
      <c r="D92" t="s">
        <v>445</v>
      </c>
      <c r="E92" t="s">
        <v>606</v>
      </c>
      <c r="F92">
        <f>SUM('6pf'!C494:C496)</f>
        <v>172</v>
      </c>
      <c r="G92" t="str">
        <f t="shared" si="8"/>
        <v>+</v>
      </c>
      <c r="I92" t="s">
        <v>605</v>
      </c>
      <c r="J92" s="135">
        <f>'6pf'!I493</f>
        <v>2726279.43</v>
      </c>
      <c r="K92" t="s">
        <v>445</v>
      </c>
      <c r="L92" t="s">
        <v>606</v>
      </c>
      <c r="M92" s="135">
        <f>SUM('6pf'!I494:I496)</f>
        <v>2726279.4299999997</v>
      </c>
      <c r="N92" t="str">
        <f t="shared" si="9"/>
        <v>+</v>
      </c>
    </row>
    <row r="93" spans="2:14">
      <c r="B93" t="s">
        <v>607</v>
      </c>
      <c r="C93">
        <f>'6pf'!C497</f>
        <v>0</v>
      </c>
      <c r="D93" t="s">
        <v>445</v>
      </c>
      <c r="E93" t="s">
        <v>608</v>
      </c>
      <c r="F93">
        <f>SUM('6pf'!C498:C499)</f>
        <v>0</v>
      </c>
      <c r="G93" t="str">
        <f t="shared" si="8"/>
        <v>+</v>
      </c>
      <c r="I93" t="s">
        <v>607</v>
      </c>
      <c r="J93" s="135">
        <f>'6pf'!I497</f>
        <v>0</v>
      </c>
      <c r="K93" t="s">
        <v>445</v>
      </c>
      <c r="L93" t="s">
        <v>608</v>
      </c>
      <c r="M93" s="135">
        <f>SUM('6pf'!I498:I499)</f>
        <v>0</v>
      </c>
      <c r="N93" t="str">
        <f t="shared" si="9"/>
        <v>+</v>
      </c>
    </row>
    <row r="94" spans="2:14">
      <c r="B94" t="s">
        <v>609</v>
      </c>
      <c r="C94">
        <f>'6pf'!C501</f>
        <v>7425</v>
      </c>
      <c r="D94" t="s">
        <v>445</v>
      </c>
      <c r="E94" t="s">
        <v>610</v>
      </c>
      <c r="F94">
        <f>SUM('6pf'!C502:C506)</f>
        <v>7425</v>
      </c>
      <c r="G94" t="str">
        <f t="shared" si="8"/>
        <v>+</v>
      </c>
      <c r="I94" t="s">
        <v>609</v>
      </c>
      <c r="J94" s="135">
        <f>'6pf'!I501</f>
        <v>47290142.719999999</v>
      </c>
      <c r="K94" t="s">
        <v>445</v>
      </c>
      <c r="L94" t="s">
        <v>610</v>
      </c>
      <c r="M94" s="135">
        <f>SUM('6pf'!I502:I506)</f>
        <v>47290142.720000006</v>
      </c>
      <c r="N94" t="str">
        <f t="shared" si="9"/>
        <v>+</v>
      </c>
    </row>
    <row r="95" spans="2:14">
      <c r="B95" t="s">
        <v>609</v>
      </c>
      <c r="C95">
        <f>'6pf'!C501</f>
        <v>7425</v>
      </c>
      <c r="D95" t="s">
        <v>445</v>
      </c>
      <c r="E95" t="s">
        <v>611</v>
      </c>
      <c r="F95">
        <f>SUM('6pf'!C507:C515)</f>
        <v>7425</v>
      </c>
      <c r="G95" t="str">
        <f t="shared" si="8"/>
        <v>+</v>
      </c>
      <c r="I95" t="s">
        <v>609</v>
      </c>
      <c r="J95" s="135">
        <f>'6pf'!I501</f>
        <v>47290142.719999999</v>
      </c>
      <c r="K95" t="s">
        <v>445</v>
      </c>
      <c r="L95" t="s">
        <v>611</v>
      </c>
      <c r="M95" s="135">
        <f>SUM('6pf'!I507:I515)</f>
        <v>47290142.719999999</v>
      </c>
      <c r="N95" t="str">
        <f t="shared" si="9"/>
        <v>+</v>
      </c>
    </row>
    <row r="96" spans="2:14">
      <c r="B96" t="s">
        <v>612</v>
      </c>
      <c r="C96">
        <f>'6pf'!C524</f>
        <v>4</v>
      </c>
      <c r="D96" t="s">
        <v>445</v>
      </c>
      <c r="E96" t="s">
        <v>613</v>
      </c>
      <c r="F96">
        <f>SUM('6pf'!C525:C527)</f>
        <v>4</v>
      </c>
      <c r="G96" t="str">
        <f t="shared" si="8"/>
        <v>+</v>
      </c>
      <c r="I96" t="s">
        <v>612</v>
      </c>
      <c r="J96" s="135">
        <f>'6pf'!I524</f>
        <v>44336.32</v>
      </c>
      <c r="K96" t="s">
        <v>445</v>
      </c>
      <c r="L96" t="s">
        <v>613</v>
      </c>
      <c r="M96" s="135">
        <f>SUM('6pf'!I525:I527)</f>
        <v>44336.32</v>
      </c>
      <c r="N96" t="str">
        <f t="shared" si="9"/>
        <v>+</v>
      </c>
    </row>
    <row r="97" spans="2:14">
      <c r="B97" t="s">
        <v>614</v>
      </c>
      <c r="C97">
        <f>'6pf'!C533</f>
        <v>188</v>
      </c>
      <c r="D97" t="s">
        <v>445</v>
      </c>
      <c r="E97" t="s">
        <v>615</v>
      </c>
      <c r="F97">
        <f>'6pf'!C534+'6pf'!C541</f>
        <v>188</v>
      </c>
      <c r="G97" t="str">
        <f t="shared" si="8"/>
        <v>+</v>
      </c>
      <c r="I97" t="s">
        <v>614</v>
      </c>
      <c r="J97" s="135">
        <f>'6pf'!I533</f>
        <v>4198449.16</v>
      </c>
      <c r="K97" t="s">
        <v>445</v>
      </c>
      <c r="L97" t="s">
        <v>615</v>
      </c>
      <c r="M97" s="135">
        <f>'6pf'!I534+'6pf'!I541</f>
        <v>4198449.16</v>
      </c>
      <c r="N97" t="str">
        <f t="shared" si="9"/>
        <v>+</v>
      </c>
    </row>
    <row r="98" spans="2:14">
      <c r="B98" t="s">
        <v>616</v>
      </c>
      <c r="C98">
        <f>'6pf'!C534</f>
        <v>186</v>
      </c>
      <c r="D98" t="s">
        <v>445</v>
      </c>
      <c r="E98" t="s">
        <v>617</v>
      </c>
      <c r="F98">
        <f>'6pf'!C535+'6pf'!C537+'6pf'!C539</f>
        <v>186</v>
      </c>
      <c r="G98" t="str">
        <f t="shared" si="8"/>
        <v>+</v>
      </c>
      <c r="I98" t="s">
        <v>616</v>
      </c>
      <c r="J98" s="135">
        <f>'6pf'!I534</f>
        <v>4161081.88</v>
      </c>
      <c r="K98" t="s">
        <v>445</v>
      </c>
      <c r="L98" t="s">
        <v>617</v>
      </c>
      <c r="M98" s="135">
        <f>'6pf'!I535+'6pf'!I537+'6pf'!I539</f>
        <v>4161081.8800000004</v>
      </c>
      <c r="N98" t="str">
        <f t="shared" si="9"/>
        <v>+</v>
      </c>
    </row>
    <row r="99" spans="2:14">
      <c r="B99" t="s">
        <v>618</v>
      </c>
      <c r="C99">
        <f>'6pf'!C541</f>
        <v>2</v>
      </c>
      <c r="D99" t="s">
        <v>445</v>
      </c>
      <c r="E99" t="s">
        <v>619</v>
      </c>
      <c r="F99">
        <f>SUM('6pf'!C542:C544)</f>
        <v>2</v>
      </c>
      <c r="G99" t="str">
        <f t="shared" si="8"/>
        <v>+</v>
      </c>
      <c r="I99" t="s">
        <v>618</v>
      </c>
      <c r="J99" s="135">
        <f>'6pf'!I541</f>
        <v>37367.279999999999</v>
      </c>
      <c r="K99" t="s">
        <v>445</v>
      </c>
      <c r="L99" t="s">
        <v>619</v>
      </c>
      <c r="M99" s="135">
        <f>SUM('6pf'!I542:I544)</f>
        <v>37367.279999999999</v>
      </c>
      <c r="N99" t="str">
        <f t="shared" si="9"/>
        <v>+</v>
      </c>
    </row>
    <row r="100" spans="2:14">
      <c r="B100" t="s">
        <v>620</v>
      </c>
      <c r="C100">
        <f>'6pf'!C545</f>
        <v>220</v>
      </c>
      <c r="D100" t="s">
        <v>445</v>
      </c>
      <c r="E100" t="s">
        <v>621</v>
      </c>
      <c r="F100">
        <f>'6pf'!C546+'6pf'!C550</f>
        <v>220</v>
      </c>
      <c r="G100" t="str">
        <f t="shared" si="8"/>
        <v>+</v>
      </c>
      <c r="I100" t="s">
        <v>620</v>
      </c>
      <c r="J100" s="135">
        <f>'6pf'!I545</f>
        <v>4622155.38</v>
      </c>
      <c r="K100" t="s">
        <v>445</v>
      </c>
      <c r="L100" t="s">
        <v>621</v>
      </c>
      <c r="M100" s="135">
        <f>'6pf'!I546+'6pf'!I550</f>
        <v>4622155.38</v>
      </c>
      <c r="N100" t="str">
        <f t="shared" si="9"/>
        <v>+</v>
      </c>
    </row>
    <row r="101" spans="2:14">
      <c r="B101" t="s">
        <v>622</v>
      </c>
      <c r="C101">
        <f>'6pf'!C546</f>
        <v>219</v>
      </c>
      <c r="D101" t="s">
        <v>445</v>
      </c>
      <c r="E101" t="s">
        <v>623</v>
      </c>
      <c r="F101">
        <f>SUM('6pf'!C547:C549)</f>
        <v>219</v>
      </c>
      <c r="G101" t="str">
        <f t="shared" si="8"/>
        <v>+</v>
      </c>
      <c r="I101" t="s">
        <v>622</v>
      </c>
      <c r="J101" s="135">
        <f>'6pf'!I546</f>
        <v>4604300.7699999996</v>
      </c>
      <c r="K101" t="s">
        <v>445</v>
      </c>
      <c r="L101" t="s">
        <v>623</v>
      </c>
      <c r="M101" s="135">
        <f>SUM('6pf'!I547:I549)</f>
        <v>4604300.7700000005</v>
      </c>
      <c r="N101" t="str">
        <f t="shared" si="9"/>
        <v>+</v>
      </c>
    </row>
    <row r="102" spans="2:14">
      <c r="B102" t="s">
        <v>624</v>
      </c>
      <c r="C102">
        <f>'6pf'!C550</f>
        <v>1</v>
      </c>
      <c r="D102" t="s">
        <v>445</v>
      </c>
      <c r="E102" t="s">
        <v>625</v>
      </c>
      <c r="F102">
        <f>SUM('6pf'!C551:C553)</f>
        <v>1</v>
      </c>
      <c r="G102" t="str">
        <f t="shared" si="8"/>
        <v>+</v>
      </c>
      <c r="I102" t="s">
        <v>624</v>
      </c>
      <c r="J102" s="135">
        <f>'6pf'!I550</f>
        <v>17854.61</v>
      </c>
      <c r="K102" t="s">
        <v>445</v>
      </c>
      <c r="L102" t="s">
        <v>625</v>
      </c>
      <c r="M102" s="135">
        <f>SUM('6pf'!I551:I553)</f>
        <v>17854.61</v>
      </c>
      <c r="N102" t="str">
        <f t="shared" si="9"/>
        <v>+</v>
      </c>
    </row>
    <row r="103" spans="2:14">
      <c r="B103" t="s">
        <v>626</v>
      </c>
      <c r="C103">
        <f>'6pf'!C554</f>
        <v>546</v>
      </c>
      <c r="D103" t="s">
        <v>445</v>
      </c>
      <c r="E103" t="s">
        <v>627</v>
      </c>
      <c r="F103">
        <f>'6pf'!C555+'6pf'!C560</f>
        <v>546</v>
      </c>
      <c r="G103" t="str">
        <f t="shared" si="8"/>
        <v>+</v>
      </c>
      <c r="I103" t="s">
        <v>626</v>
      </c>
      <c r="J103" s="135">
        <f>'6pf'!I554</f>
        <v>6589565.7699999996</v>
      </c>
      <c r="K103" t="s">
        <v>445</v>
      </c>
      <c r="L103" t="s">
        <v>627</v>
      </c>
      <c r="M103" s="135">
        <f>'6pf'!I555+'6pf'!I560</f>
        <v>6589565.7699999996</v>
      </c>
      <c r="N103" t="str">
        <f t="shared" si="9"/>
        <v>+</v>
      </c>
    </row>
    <row r="104" spans="2:14">
      <c r="B104" t="s">
        <v>628</v>
      </c>
      <c r="C104">
        <f>'6pf'!C555</f>
        <v>509</v>
      </c>
      <c r="D104" t="s">
        <v>445</v>
      </c>
      <c r="E104" t="s">
        <v>629</v>
      </c>
      <c r="F104">
        <f>SUM('6pf'!C556:C559)</f>
        <v>509</v>
      </c>
      <c r="G104" t="str">
        <f t="shared" si="8"/>
        <v>+</v>
      </c>
      <c r="I104" t="s">
        <v>628</v>
      </c>
      <c r="J104" s="135">
        <f>'6pf'!I555</f>
        <v>6191300.75</v>
      </c>
      <c r="K104" t="s">
        <v>445</v>
      </c>
      <c r="L104" t="s">
        <v>629</v>
      </c>
      <c r="M104" s="135">
        <f>SUM('6pf'!I556:I559)</f>
        <v>6191300.75</v>
      </c>
      <c r="N104" t="str">
        <f t="shared" si="9"/>
        <v>+</v>
      </c>
    </row>
    <row r="105" spans="2:14">
      <c r="B105" t="s">
        <v>630</v>
      </c>
      <c r="C105">
        <f>'6pf'!C560</f>
        <v>37</v>
      </c>
      <c r="D105" t="s">
        <v>445</v>
      </c>
      <c r="E105" t="s">
        <v>631</v>
      </c>
      <c r="F105">
        <f>SUM('6pf'!C561:C563)</f>
        <v>37</v>
      </c>
      <c r="G105" t="str">
        <f t="shared" si="8"/>
        <v>+</v>
      </c>
      <c r="I105" t="s">
        <v>630</v>
      </c>
      <c r="J105" s="135">
        <f>'6pf'!I560</f>
        <v>398265.02</v>
      </c>
      <c r="K105" t="s">
        <v>445</v>
      </c>
      <c r="L105" t="s">
        <v>631</v>
      </c>
      <c r="M105" s="135">
        <f>SUM('6pf'!I561:I563)</f>
        <v>398265.02</v>
      </c>
      <c r="N105" t="str">
        <f t="shared" si="9"/>
        <v>+</v>
      </c>
    </row>
    <row r="106" spans="2:14">
      <c r="B106" t="s">
        <v>632</v>
      </c>
      <c r="C106">
        <f>'6pf'!C564</f>
        <v>77</v>
      </c>
      <c r="D106" t="s">
        <v>445</v>
      </c>
      <c r="E106" t="s">
        <v>633</v>
      </c>
      <c r="F106">
        <f>'6pf'!C565+'6pf'!C568</f>
        <v>77</v>
      </c>
      <c r="G106" t="str">
        <f t="shared" si="8"/>
        <v>+</v>
      </c>
      <c r="I106" t="s">
        <v>632</v>
      </c>
      <c r="J106" s="135">
        <f>'6pf'!I564</f>
        <v>851807.28</v>
      </c>
      <c r="K106" t="s">
        <v>445</v>
      </c>
      <c r="L106" t="s">
        <v>633</v>
      </c>
      <c r="M106" s="135">
        <f>'6pf'!I565+'6pf'!I568</f>
        <v>851807.28</v>
      </c>
      <c r="N106" t="str">
        <f t="shared" si="9"/>
        <v>+</v>
      </c>
    </row>
    <row r="107" spans="2:14">
      <c r="B107" t="s">
        <v>634</v>
      </c>
      <c r="C107">
        <f>'6pf'!C565</f>
        <v>66</v>
      </c>
      <c r="D107" t="s">
        <v>445</v>
      </c>
      <c r="E107" t="s">
        <v>635</v>
      </c>
      <c r="F107">
        <f>'6pf'!C566+'6pf'!C567</f>
        <v>66</v>
      </c>
      <c r="G107" t="str">
        <f t="shared" si="8"/>
        <v>+</v>
      </c>
      <c r="I107" t="s">
        <v>634</v>
      </c>
      <c r="J107" s="135">
        <f>'6pf'!I565</f>
        <v>797800.02</v>
      </c>
      <c r="K107" t="s">
        <v>445</v>
      </c>
      <c r="L107" t="s">
        <v>635</v>
      </c>
      <c r="M107" s="135">
        <f>'6pf'!I566+'6pf'!I567</f>
        <v>797800.02</v>
      </c>
      <c r="N107" t="str">
        <f t="shared" si="9"/>
        <v>+</v>
      </c>
    </row>
    <row r="108" spans="2:14">
      <c r="B108" t="s">
        <v>636</v>
      </c>
      <c r="C108">
        <f>'6pf'!C568</f>
        <v>11</v>
      </c>
      <c r="D108" t="s">
        <v>445</v>
      </c>
      <c r="E108" t="s">
        <v>637</v>
      </c>
      <c r="F108">
        <f>'6pf'!C569+'6pf'!C570</f>
        <v>11</v>
      </c>
      <c r="G108" t="str">
        <f t="shared" si="8"/>
        <v>+</v>
      </c>
      <c r="I108" t="s">
        <v>636</v>
      </c>
      <c r="J108" s="135">
        <f>'6pf'!I568</f>
        <v>54007.26</v>
      </c>
      <c r="K108" t="s">
        <v>445</v>
      </c>
      <c r="L108" t="s">
        <v>637</v>
      </c>
      <c r="M108" s="135">
        <f>'6pf'!I569+'6pf'!I570</f>
        <v>54007.26</v>
      </c>
      <c r="N108" t="str">
        <f t="shared" si="9"/>
        <v>+</v>
      </c>
    </row>
    <row r="109" spans="2:14">
      <c r="B109" t="s">
        <v>638</v>
      </c>
      <c r="C109">
        <f>'6pf'!C571</f>
        <v>107</v>
      </c>
      <c r="D109" t="s">
        <v>445</v>
      </c>
      <c r="E109" t="s">
        <v>639</v>
      </c>
      <c r="F109">
        <f>'6pf'!C572+'6pf'!C575</f>
        <v>107</v>
      </c>
      <c r="G109" t="str">
        <f t="shared" si="8"/>
        <v>+</v>
      </c>
      <c r="I109" t="s">
        <v>638</v>
      </c>
      <c r="J109" s="135">
        <f>'6pf'!I571</f>
        <v>1181854.71</v>
      </c>
      <c r="K109" t="s">
        <v>445</v>
      </c>
      <c r="L109" t="s">
        <v>639</v>
      </c>
      <c r="M109" s="135">
        <f>'6pf'!I572+'6pf'!I575</f>
        <v>1181854.7100000002</v>
      </c>
      <c r="N109" t="str">
        <f t="shared" si="9"/>
        <v>+</v>
      </c>
    </row>
    <row r="110" spans="2:14">
      <c r="B110" t="s">
        <v>640</v>
      </c>
      <c r="C110">
        <f>'6pf'!C572</f>
        <v>92</v>
      </c>
      <c r="D110" t="s">
        <v>445</v>
      </c>
      <c r="E110" t="s">
        <v>641</v>
      </c>
      <c r="F110">
        <f>'6pf'!C573+'6pf'!C574</f>
        <v>92</v>
      </c>
      <c r="G110" t="str">
        <f t="shared" si="8"/>
        <v>+</v>
      </c>
      <c r="I110" t="s">
        <v>640</v>
      </c>
      <c r="J110" s="135">
        <f>'6pf'!I572</f>
        <v>1115972.8500000001</v>
      </c>
      <c r="K110" t="s">
        <v>445</v>
      </c>
      <c r="L110" t="s">
        <v>641</v>
      </c>
      <c r="M110" s="135">
        <f>'6pf'!I573+'6pf'!I574</f>
        <v>1115972.8500000001</v>
      </c>
      <c r="N110" t="str">
        <f t="shared" si="9"/>
        <v>+</v>
      </c>
    </row>
    <row r="111" spans="2:14">
      <c r="B111" t="s">
        <v>642</v>
      </c>
      <c r="C111">
        <f>'6pf'!C575</f>
        <v>15</v>
      </c>
      <c r="D111" t="s">
        <v>445</v>
      </c>
      <c r="E111" t="s">
        <v>643</v>
      </c>
      <c r="F111">
        <f>'6pf'!C576+'6pf'!C577</f>
        <v>15</v>
      </c>
      <c r="G111" t="str">
        <f t="shared" si="8"/>
        <v>+</v>
      </c>
      <c r="I111" t="s">
        <v>642</v>
      </c>
      <c r="J111" s="135">
        <f>'6pf'!I575</f>
        <v>65881.86</v>
      </c>
      <c r="K111" t="s">
        <v>445</v>
      </c>
      <c r="L111" t="s">
        <v>643</v>
      </c>
      <c r="M111" s="135">
        <f>'6pf'!I576+'6pf'!I577</f>
        <v>65881.86</v>
      </c>
      <c r="N111" t="str">
        <f t="shared" si="9"/>
        <v>+</v>
      </c>
    </row>
    <row r="112" spans="2:14">
      <c r="B112" t="s">
        <v>644</v>
      </c>
      <c r="C112">
        <f>'6pf'!C578</f>
        <v>100</v>
      </c>
      <c r="D112" t="s">
        <v>445</v>
      </c>
      <c r="E112" t="s">
        <v>645</v>
      </c>
      <c r="F112">
        <f>'6pf'!C579+'6pf'!C580</f>
        <v>100</v>
      </c>
      <c r="G112" t="str">
        <f t="shared" si="8"/>
        <v>+</v>
      </c>
      <c r="I112" t="s">
        <v>644</v>
      </c>
      <c r="J112" s="135">
        <f>'6pf'!I578</f>
        <v>426719.43</v>
      </c>
      <c r="K112" t="s">
        <v>445</v>
      </c>
      <c r="L112" t="s">
        <v>645</v>
      </c>
      <c r="M112" s="135">
        <f>'6pf'!I579+'6pf'!I580</f>
        <v>426719.43</v>
      </c>
      <c r="N112" t="str">
        <f t="shared" si="9"/>
        <v>+</v>
      </c>
    </row>
    <row r="113" spans="2:14">
      <c r="B113" t="s">
        <v>587</v>
      </c>
      <c r="C113">
        <f>'6pf'!C428</f>
        <v>1206</v>
      </c>
      <c r="D113" t="s">
        <v>445</v>
      </c>
      <c r="E113" t="s">
        <v>646</v>
      </c>
      <c r="F113">
        <f>'6pf'!C110+'6pf'!C135+'6pf'!C156+'6pf'!C181+'6pf'!C195+'6pf'!C225+'6pf'!C269+'6pf'!C278+'6pf'!C291+'6pf'!C300+'6pf'!C309+'6pf'!C319+'6pf'!C329+'6pf'!C338+'6pf'!C355+'6pf'!C371</f>
        <v>1206</v>
      </c>
      <c r="G113" t="str">
        <f t="shared" si="8"/>
        <v>+</v>
      </c>
      <c r="I113" t="s">
        <v>587</v>
      </c>
      <c r="J113" s="135">
        <f>'6pf'!I428</f>
        <v>18288157.109999999</v>
      </c>
      <c r="K113" t="s">
        <v>445</v>
      </c>
      <c r="L113" t="s">
        <v>646</v>
      </c>
      <c r="M113" s="135">
        <f>'6pf'!I110+'6pf'!I135+'6pf'!I156+'6pf'!I181+'6pf'!I195+'6pf'!I225+'6pf'!I269+'6pf'!I278+'6pf'!I291+'6pf'!I300+'6pf'!I309+'6pf'!I319+'6pf'!I329+'6pf'!I338+'6pf'!I355+'6pf'!I371</f>
        <v>18288157.109999999</v>
      </c>
      <c r="N113" t="str">
        <f t="shared" si="9"/>
        <v>+</v>
      </c>
    </row>
    <row r="114" spans="2:14">
      <c r="B114" t="s">
        <v>591</v>
      </c>
      <c r="C114">
        <f>'6pf'!C440</f>
        <v>3744</v>
      </c>
      <c r="D114" t="s">
        <v>583</v>
      </c>
      <c r="E114" t="s">
        <v>647</v>
      </c>
      <c r="F114">
        <f>'6pf'!C438+'6pf'!C428</f>
        <v>3765</v>
      </c>
      <c r="G114" t="str">
        <f>IF(C114&lt;=F114,"+","-")</f>
        <v>+</v>
      </c>
      <c r="I114" t="s">
        <v>591</v>
      </c>
      <c r="J114" s="135">
        <f>'6pf'!I440</f>
        <v>36841661.850000001</v>
      </c>
      <c r="K114" t="s">
        <v>583</v>
      </c>
      <c r="L114" t="s">
        <v>647</v>
      </c>
      <c r="M114" s="135">
        <f>'6pf'!I438+'6pf'!I428</f>
        <v>37161916.609999999</v>
      </c>
      <c r="N114" t="str">
        <f>IF(J114&lt;=M114,"+","-")</f>
        <v>+</v>
      </c>
    </row>
    <row r="115" spans="2:14">
      <c r="B115" t="s">
        <v>648</v>
      </c>
      <c r="C115">
        <f>'6pf'!C529</f>
        <v>64461</v>
      </c>
      <c r="D115" t="s">
        <v>445</v>
      </c>
      <c r="E115" t="s">
        <v>649</v>
      </c>
      <c r="F115">
        <f>'6pf'!C114+'6pf'!C133+'6pf'!C139+'6pf'!C157+'6pf'!C182+'6pf'!C191+'6pf'!C203+'6pf'!C207+'6pf'!C208+'6pf'!C232+'6pf'!C268+'6pf'!C277+'6pf'!C290+'6pf'!C299+'6pf'!C308+'6pf'!C318+'6pf'!C328+'6pf'!C337+'6pf'!C359+'6pf'!C370+'6pf'!C428+'6pf'!C354-'6pf'!C371-'6pf'!C195</f>
        <v>64461</v>
      </c>
      <c r="G115" t="str">
        <f>IF(C115=F115,"+","-")</f>
        <v>+</v>
      </c>
      <c r="I115" t="s">
        <v>648</v>
      </c>
      <c r="J115" s="135">
        <f>'6pf'!I529</f>
        <v>270811633.88999999</v>
      </c>
      <c r="K115" t="s">
        <v>445</v>
      </c>
      <c r="L115" t="s">
        <v>649</v>
      </c>
      <c r="M115" s="135">
        <f>'6pf'!I114+'6pf'!I133+'6pf'!I139+'6pf'!I157+'6pf'!I182+'6pf'!I191+'6pf'!I203+'6pf'!I207+'6pf'!I208+'6pf'!I232+'6pf'!I268+'6pf'!I277+'6pf'!I290+'6pf'!I299+'6pf'!I308+'6pf'!I318+'6pf'!I328+'6pf'!I337+'6pf'!I359+'6pf'!I370+'6pf'!I428+'6pf'!I354-'6pf'!I371-'6pf'!I195</f>
        <v>270811633.88999999</v>
      </c>
      <c r="N115" t="str">
        <f>IF(J115=M115,"+","-")</f>
        <v>+</v>
      </c>
    </row>
    <row r="116" spans="2:14">
      <c r="B116" t="s">
        <v>650</v>
      </c>
      <c r="C116">
        <f>'6pf'!C47</f>
        <v>12468</v>
      </c>
      <c r="D116" t="s">
        <v>445</v>
      </c>
      <c r="E116" t="s">
        <v>651</v>
      </c>
      <c r="F116">
        <f>'6pf'!C36+'6pf'!C40+'6pf'!C41+'6pf'!C42+'6pf'!C43+'6pf'!C44+'6pf'!C45+'6pf'!C46</f>
        <v>12468</v>
      </c>
      <c r="G116" t="str">
        <f>IF(C116=F116,"+","-")</f>
        <v>+</v>
      </c>
      <c r="I116" t="s">
        <v>650</v>
      </c>
      <c r="J116" s="135">
        <f>'6pf'!I47</f>
        <v>59344612.390000001</v>
      </c>
      <c r="K116" t="s">
        <v>445</v>
      </c>
      <c r="L116" t="s">
        <v>651</v>
      </c>
      <c r="M116" s="135">
        <f>'6pf'!I36+'6pf'!I40+'6pf'!I41+'6pf'!I42+'6pf'!I43+'6pf'!I44+'6pf'!I45+'6pf'!I46</f>
        <v>59344612.389999993</v>
      </c>
      <c r="N116" t="str">
        <f>IF(J116=M116,"+","-")</f>
        <v>+</v>
      </c>
    </row>
    <row r="117" spans="2:14">
      <c r="B117" t="s">
        <v>652</v>
      </c>
      <c r="C117">
        <f>'6pf'!C240</f>
        <v>593</v>
      </c>
      <c r="D117" t="s">
        <v>445</v>
      </c>
      <c r="E117" t="s">
        <v>653</v>
      </c>
      <c r="F117">
        <f>'6pf'!C227+'6pf'!C229+'6pf'!C231+'6pf'!C236+'6pf'!C234+'6pf'!C238</f>
        <v>593</v>
      </c>
      <c r="G117" t="str">
        <f>IF(C117=F117,"+","-")</f>
        <v>+</v>
      </c>
      <c r="I117" t="s">
        <v>652</v>
      </c>
      <c r="J117" s="135">
        <f>'6pf'!I240</f>
        <v>6357147.4199999999</v>
      </c>
      <c r="K117" t="s">
        <v>445</v>
      </c>
      <c r="L117" t="s">
        <v>653</v>
      </c>
      <c r="M117" s="135">
        <f>'6pf'!I227+'6pf'!I229+'6pf'!I231+'6pf'!I236+'6pf'!I234+'6pf'!I238</f>
        <v>6357147.4200000009</v>
      </c>
      <c r="N117" t="str">
        <f>IF(J117=M117,"+","-")</f>
        <v>+</v>
      </c>
    </row>
    <row r="118" spans="2:14">
      <c r="B118" t="s">
        <v>654</v>
      </c>
      <c r="C118">
        <f>'6pf'!C441</f>
        <v>40</v>
      </c>
      <c r="D118" t="s">
        <v>583</v>
      </c>
      <c r="E118">
        <v>367</v>
      </c>
      <c r="F118">
        <f>'6pf'!C429</f>
        <v>44</v>
      </c>
      <c r="G118" t="str">
        <f>IF(C118&lt;=F118,"+","-")</f>
        <v>+</v>
      </c>
      <c r="I118" t="s">
        <v>654</v>
      </c>
      <c r="J118" s="135">
        <f>'6pf'!I441</f>
        <v>764842.16</v>
      </c>
      <c r="K118" t="s">
        <v>583</v>
      </c>
      <c r="L118">
        <v>367</v>
      </c>
      <c r="M118" s="135">
        <f>'6pf'!I429</f>
        <v>827966.52</v>
      </c>
      <c r="N118" t="str">
        <f>IF(J118&lt;=M118,"+","-")</f>
        <v>+</v>
      </c>
    </row>
    <row r="119" spans="2:14">
      <c r="B119" t="s">
        <v>655</v>
      </c>
      <c r="C119">
        <f>'6pf'!C442</f>
        <v>705</v>
      </c>
      <c r="D119" t="s">
        <v>583</v>
      </c>
      <c r="E119">
        <v>368</v>
      </c>
      <c r="F119">
        <f>'6pf'!C430</f>
        <v>716</v>
      </c>
      <c r="G119" t="str">
        <f>IF(C119&lt;=F119,"+","-")</f>
        <v>+</v>
      </c>
      <c r="I119" t="s">
        <v>655</v>
      </c>
      <c r="J119" s="135">
        <f>'6pf'!I442</f>
        <v>12427509.08</v>
      </c>
      <c r="K119" t="s">
        <v>583</v>
      </c>
      <c r="L119">
        <v>368</v>
      </c>
      <c r="M119" s="135">
        <f>'6pf'!I430</f>
        <v>12610399.52</v>
      </c>
      <c r="N119" t="str">
        <f>IF(J119&lt;=M119,"+","-")</f>
        <v>+</v>
      </c>
    </row>
    <row r="120" spans="2:14">
      <c r="B120" t="s">
        <v>656</v>
      </c>
      <c r="C120">
        <f>'6pf'!C443</f>
        <v>440</v>
      </c>
      <c r="D120" t="s">
        <v>583</v>
      </c>
      <c r="E120">
        <v>369</v>
      </c>
      <c r="F120">
        <f>'6pf'!C431</f>
        <v>446</v>
      </c>
      <c r="G120" t="str">
        <f>IF(C120&lt;=F120,"+","-")</f>
        <v>+</v>
      </c>
      <c r="I120" t="s">
        <v>656</v>
      </c>
      <c r="J120" s="135">
        <f>'6pf'!I443</f>
        <v>4775551.1100000003</v>
      </c>
      <c r="K120" t="s">
        <v>583</v>
      </c>
      <c r="L120">
        <v>369</v>
      </c>
      <c r="M120" s="135">
        <f>'6pf'!I431</f>
        <v>4849791.07</v>
      </c>
      <c r="N120" t="str">
        <f>IF(J120&lt;=M120,"+","-")</f>
        <v>+</v>
      </c>
    </row>
    <row r="121" spans="2:14">
      <c r="B121" t="s">
        <v>657</v>
      </c>
      <c r="C121">
        <f>'6pf'!C444</f>
        <v>2559</v>
      </c>
      <c r="D121" t="s">
        <v>583</v>
      </c>
      <c r="E121">
        <v>376</v>
      </c>
      <c r="F121">
        <f>'6pf'!C438</f>
        <v>2559</v>
      </c>
      <c r="G121" t="str">
        <f>IF(C121&lt;=F121,"+","-")</f>
        <v>+</v>
      </c>
      <c r="I121" t="s">
        <v>657</v>
      </c>
      <c r="J121" s="135">
        <f>'6pf'!I444</f>
        <v>18873759.5</v>
      </c>
      <c r="K121" t="s">
        <v>583</v>
      </c>
      <c r="L121">
        <v>376</v>
      </c>
      <c r="M121" s="135">
        <f>'6pf'!I438</f>
        <v>18873759.5</v>
      </c>
      <c r="N121" t="str">
        <f>IF(J121&lt;=M121,"+","-")</f>
        <v>+</v>
      </c>
    </row>
    <row r="122" spans="2:14">
      <c r="B122" t="s">
        <v>558</v>
      </c>
      <c r="C122">
        <f>'6pf'!C358</f>
        <v>1072</v>
      </c>
      <c r="D122" t="s">
        <v>445</v>
      </c>
      <c r="E122" t="s">
        <v>658</v>
      </c>
      <c r="F122">
        <f>'6pf'!C534+'6pf'!C546+'6pf'!C555+'6pf'!C565+'6pf'!C572</f>
        <v>1072</v>
      </c>
      <c r="G122" t="str">
        <f t="shared" ref="G122:G129" si="10">IF(C122=F122,"+","-")</f>
        <v>+</v>
      </c>
      <c r="I122" t="s">
        <v>558</v>
      </c>
      <c r="J122" s="135">
        <f>'6pf'!I358</f>
        <v>16870456.27</v>
      </c>
      <c r="K122" t="s">
        <v>445</v>
      </c>
      <c r="L122" t="s">
        <v>658</v>
      </c>
      <c r="M122" s="135">
        <f>'6pf'!I534+'6pf'!I546+'6pf'!I555+'6pf'!I565+'6pf'!I572</f>
        <v>16870456.27</v>
      </c>
      <c r="N122" t="str">
        <f t="shared" ref="N122:N129" si="11">IF(J122=M122,"+","-")</f>
        <v>+</v>
      </c>
    </row>
    <row r="123" spans="2:14">
      <c r="B123" t="s">
        <v>659</v>
      </c>
      <c r="C123">
        <f>'6pf'!C359+'6pf'!C370</f>
        <v>914</v>
      </c>
      <c r="D123" t="s">
        <v>445</v>
      </c>
      <c r="E123" t="s">
        <v>660</v>
      </c>
      <c r="F123">
        <f>'6pf'!C534+'6pf'!C546+'6pf'!C555</f>
        <v>914</v>
      </c>
      <c r="G123" t="str">
        <f t="shared" si="10"/>
        <v>+</v>
      </c>
      <c r="I123" t="s">
        <v>659</v>
      </c>
      <c r="J123" s="135">
        <f>'6pf'!I359+'6pf'!I370</f>
        <v>14956683.4</v>
      </c>
      <c r="K123" t="s">
        <v>445</v>
      </c>
      <c r="L123" t="s">
        <v>660</v>
      </c>
      <c r="M123" s="135">
        <f>'6pf'!I534+'6pf'!I546+'6pf'!I555</f>
        <v>14956683.399999999</v>
      </c>
      <c r="N123" t="str">
        <f t="shared" si="11"/>
        <v>+</v>
      </c>
    </row>
    <row r="124" spans="2:14">
      <c r="B124" t="s">
        <v>661</v>
      </c>
      <c r="C124">
        <f>'6pf'!C361</f>
        <v>34</v>
      </c>
      <c r="D124" t="s">
        <v>445</v>
      </c>
      <c r="E124" t="s">
        <v>662</v>
      </c>
      <c r="F124">
        <f>'6pf'!C535+'6pf'!C547+'6pf'!C556</f>
        <v>34</v>
      </c>
      <c r="G124" t="str">
        <f t="shared" si="10"/>
        <v>+</v>
      </c>
      <c r="I124" t="s">
        <v>661</v>
      </c>
      <c r="J124" s="135">
        <f>'6pf'!I361</f>
        <v>657887.6</v>
      </c>
      <c r="K124" t="s">
        <v>445</v>
      </c>
      <c r="L124" t="s">
        <v>662</v>
      </c>
      <c r="M124" s="135">
        <f>'6pf'!I535+'6pf'!I547+'6pf'!I556</f>
        <v>657887.6</v>
      </c>
      <c r="N124" t="str">
        <f t="shared" si="11"/>
        <v>+</v>
      </c>
    </row>
    <row r="125" spans="2:14">
      <c r="B125" t="s">
        <v>663</v>
      </c>
      <c r="C125">
        <f>'6pf'!C364</f>
        <v>592</v>
      </c>
      <c r="D125" t="s">
        <v>445</v>
      </c>
      <c r="E125" t="s">
        <v>664</v>
      </c>
      <c r="F125">
        <f>'6pf'!C537+'6pf'!C548+'6pf'!C557</f>
        <v>592</v>
      </c>
      <c r="G125" t="str">
        <f t="shared" si="10"/>
        <v>+</v>
      </c>
      <c r="I125" t="s">
        <v>663</v>
      </c>
      <c r="J125" s="135">
        <f>'6pf'!I364</f>
        <v>11097899.310000001</v>
      </c>
      <c r="K125" t="s">
        <v>445</v>
      </c>
      <c r="L125" t="s">
        <v>664</v>
      </c>
      <c r="M125" s="135">
        <f>'6pf'!I537+'6pf'!I548+'6pf'!I557</f>
        <v>11097899.310000001</v>
      </c>
      <c r="N125" t="str">
        <f t="shared" si="11"/>
        <v>+</v>
      </c>
    </row>
    <row r="126" spans="2:14">
      <c r="B126" t="s">
        <v>665</v>
      </c>
      <c r="C126">
        <f>'6pf'!C367</f>
        <v>288</v>
      </c>
      <c r="D126" t="s">
        <v>445</v>
      </c>
      <c r="E126" t="s">
        <v>666</v>
      </c>
      <c r="F126">
        <f>'6pf'!C539+'6pf'!C549+'6pf'!C558</f>
        <v>288</v>
      </c>
      <c r="G126" t="str">
        <f t="shared" si="10"/>
        <v>+</v>
      </c>
      <c r="I126" t="s">
        <v>665</v>
      </c>
      <c r="J126" s="135">
        <f>'6pf'!I367</f>
        <v>3200896.49</v>
      </c>
      <c r="K126" t="s">
        <v>445</v>
      </c>
      <c r="L126" t="s">
        <v>666</v>
      </c>
      <c r="M126" s="135">
        <f>'6pf'!I539+'6pf'!I549+'6pf'!I558</f>
        <v>3200896.49</v>
      </c>
      <c r="N126" t="str">
        <f t="shared" si="11"/>
        <v>+</v>
      </c>
    </row>
    <row r="127" spans="2:14">
      <c r="B127" t="s">
        <v>564</v>
      </c>
      <c r="C127">
        <f>'6pf'!C372</f>
        <v>158</v>
      </c>
      <c r="D127" t="s">
        <v>445</v>
      </c>
      <c r="E127" t="s">
        <v>667</v>
      </c>
      <c r="F127">
        <f>'6pf'!C565+'6pf'!C572</f>
        <v>158</v>
      </c>
      <c r="G127" t="str">
        <f t="shared" si="10"/>
        <v>+</v>
      </c>
      <c r="I127" t="s">
        <v>564</v>
      </c>
      <c r="J127" s="135">
        <f>'6pf'!I372</f>
        <v>1913772.87</v>
      </c>
      <c r="K127" t="s">
        <v>445</v>
      </c>
      <c r="L127" t="s">
        <v>667</v>
      </c>
      <c r="M127" s="135">
        <f>'6pf'!I565+'6pf'!I572</f>
        <v>1913772.87</v>
      </c>
      <c r="N127" t="str">
        <f t="shared" si="11"/>
        <v>+</v>
      </c>
    </row>
    <row r="128" spans="2:14">
      <c r="B128" t="s">
        <v>668</v>
      </c>
      <c r="C128">
        <f>'6pf'!C373</f>
        <v>144</v>
      </c>
      <c r="D128" t="s">
        <v>445</v>
      </c>
      <c r="E128" t="s">
        <v>669</v>
      </c>
      <c r="F128">
        <f>'6pf'!C566+'6pf'!C573</f>
        <v>144</v>
      </c>
      <c r="G128" t="str">
        <f t="shared" si="10"/>
        <v>+</v>
      </c>
      <c r="I128" t="s">
        <v>668</v>
      </c>
      <c r="J128" s="135">
        <f>'6pf'!I373</f>
        <v>1796641.65</v>
      </c>
      <c r="K128" t="s">
        <v>445</v>
      </c>
      <c r="L128" t="s">
        <v>669</v>
      </c>
      <c r="M128" s="135">
        <f>'6pf'!I566+'6pf'!I573</f>
        <v>1796641.65</v>
      </c>
      <c r="N128" t="str">
        <f t="shared" si="11"/>
        <v>+</v>
      </c>
    </row>
    <row r="129" spans="1:14">
      <c r="B129" t="s">
        <v>670</v>
      </c>
      <c r="C129">
        <f>'6pf'!C374+'6pf'!C375</f>
        <v>14</v>
      </c>
      <c r="D129" t="s">
        <v>445</v>
      </c>
      <c r="E129" t="s">
        <v>671</v>
      </c>
      <c r="F129">
        <f>'6pf'!C567+'6pf'!C574</f>
        <v>14</v>
      </c>
      <c r="G129" t="str">
        <f t="shared" si="10"/>
        <v>+</v>
      </c>
      <c r="I129" t="s">
        <v>670</v>
      </c>
      <c r="J129" s="135">
        <f>'6pf'!I374+'6pf'!I375</f>
        <v>117131.22</v>
      </c>
      <c r="K129" t="s">
        <v>445</v>
      </c>
      <c r="L129" t="s">
        <v>671</v>
      </c>
      <c r="M129" s="135">
        <f>'6pf'!I567+'6pf'!I574</f>
        <v>117131.22</v>
      </c>
      <c r="N129" t="str">
        <f t="shared" si="11"/>
        <v>+</v>
      </c>
    </row>
    <row r="134" spans="1:14">
      <c r="B134" s="139" t="s">
        <v>672</v>
      </c>
      <c r="C134" s="139"/>
    </row>
    <row r="135" spans="1:14">
      <c r="A135" s="140"/>
      <c r="D135" t="s">
        <v>442</v>
      </c>
      <c r="G135" t="s">
        <v>443</v>
      </c>
    </row>
    <row r="136" spans="1:14">
      <c r="A136" s="140"/>
      <c r="B136" t="s">
        <v>673</v>
      </c>
      <c r="C136" s="135">
        <f>'6pf'!D26</f>
        <v>208159.48</v>
      </c>
      <c r="D136" t="s">
        <v>674</v>
      </c>
      <c r="E136" t="s">
        <v>675</v>
      </c>
      <c r="F136" s="135">
        <f>'6pf'!E26</f>
        <v>196360.09</v>
      </c>
      <c r="G136" t="str">
        <f t="shared" ref="G136:G145" si="12">IF(C136&gt;=F136,"+","-")</f>
        <v>+</v>
      </c>
    </row>
    <row r="137" spans="1:14">
      <c r="A137" s="140"/>
      <c r="B137" t="s">
        <v>676</v>
      </c>
      <c r="C137" s="135">
        <f>'6pf'!F26</f>
        <v>210508.09</v>
      </c>
      <c r="D137" t="s">
        <v>674</v>
      </c>
      <c r="E137" t="s">
        <v>673</v>
      </c>
      <c r="F137" s="135">
        <f>'6pf'!D26</f>
        <v>208159.48</v>
      </c>
      <c r="G137" t="str">
        <f t="shared" si="12"/>
        <v>+</v>
      </c>
    </row>
    <row r="138" spans="1:14">
      <c r="A138" s="140"/>
      <c r="B138" t="s">
        <v>677</v>
      </c>
      <c r="C138" s="135">
        <f>'6pf'!G26</f>
        <v>210508.09</v>
      </c>
      <c r="D138" t="s">
        <v>674</v>
      </c>
      <c r="E138" t="s">
        <v>676</v>
      </c>
      <c r="F138" s="135">
        <f>'6pf'!F26</f>
        <v>210508.09</v>
      </c>
      <c r="G138" t="str">
        <f t="shared" si="12"/>
        <v>+</v>
      </c>
    </row>
    <row r="139" spans="1:14">
      <c r="A139" s="140"/>
      <c r="B139" t="s">
        <v>678</v>
      </c>
      <c r="C139" s="135">
        <f>'6pf'!H26</f>
        <v>210508.09</v>
      </c>
      <c r="D139" t="s">
        <v>674</v>
      </c>
      <c r="E139" t="s">
        <v>677</v>
      </c>
      <c r="F139" s="135">
        <f>'6pf'!G26</f>
        <v>210508.09</v>
      </c>
      <c r="G139" t="str">
        <f t="shared" si="12"/>
        <v>+</v>
      </c>
    </row>
    <row r="140" spans="1:14">
      <c r="A140" s="140"/>
      <c r="B140" t="s">
        <v>679</v>
      </c>
      <c r="C140" s="135">
        <f>'6pf'!I26</f>
        <v>221877.55</v>
      </c>
      <c r="D140" t="s">
        <v>674</v>
      </c>
      <c r="E140" t="s">
        <v>678</v>
      </c>
      <c r="F140" s="135">
        <f>'6pf'!H26</f>
        <v>210508.09</v>
      </c>
      <c r="G140" t="str">
        <f t="shared" si="12"/>
        <v>+</v>
      </c>
    </row>
    <row r="141" spans="1:14">
      <c r="A141" s="140"/>
      <c r="B141" t="s">
        <v>680</v>
      </c>
      <c r="C141" s="135">
        <f>'6pf'!J26</f>
        <v>4081.56</v>
      </c>
      <c r="D141" t="s">
        <v>674</v>
      </c>
      <c r="E141" t="s">
        <v>681</v>
      </c>
      <c r="F141" s="135">
        <f>'6pf'!K26</f>
        <v>3850.2</v>
      </c>
      <c r="G141" t="str">
        <f t="shared" si="12"/>
        <v>+</v>
      </c>
    </row>
    <row r="142" spans="1:14">
      <c r="A142" s="140"/>
      <c r="B142" t="s">
        <v>682</v>
      </c>
      <c r="C142" s="135">
        <f>'6pf'!L26</f>
        <v>4127.6099999999997</v>
      </c>
      <c r="D142" t="s">
        <v>674</v>
      </c>
      <c r="E142" t="s">
        <v>680</v>
      </c>
      <c r="F142" s="135">
        <f>'6pf'!J26</f>
        <v>4081.56</v>
      </c>
      <c r="G142" t="str">
        <f t="shared" si="12"/>
        <v>+</v>
      </c>
    </row>
    <row r="143" spans="1:14">
      <c r="A143" s="140"/>
      <c r="B143" t="s">
        <v>683</v>
      </c>
      <c r="C143" s="135">
        <f>'6pf'!M26</f>
        <v>4127.6099999999997</v>
      </c>
      <c r="D143" t="s">
        <v>674</v>
      </c>
      <c r="E143" t="s">
        <v>682</v>
      </c>
      <c r="F143" s="135">
        <f>'6pf'!L26</f>
        <v>4127.6099999999997</v>
      </c>
      <c r="G143" t="str">
        <f t="shared" si="12"/>
        <v>+</v>
      </c>
    </row>
    <row r="144" spans="1:14">
      <c r="A144" s="140"/>
      <c r="B144" t="s">
        <v>684</v>
      </c>
      <c r="C144" s="135">
        <f>'6pf'!N26</f>
        <v>4127.6099999999997</v>
      </c>
      <c r="D144" t="s">
        <v>674</v>
      </c>
      <c r="E144" t="s">
        <v>683</v>
      </c>
      <c r="F144" s="135">
        <f>'6pf'!M26</f>
        <v>4127.6099999999997</v>
      </c>
      <c r="G144" t="str">
        <f t="shared" si="12"/>
        <v>+</v>
      </c>
    </row>
    <row r="145" spans="2:7">
      <c r="B145" t="s">
        <v>685</v>
      </c>
      <c r="C145" s="135">
        <f>'6pf'!O26</f>
        <v>4350.54</v>
      </c>
      <c r="D145" t="s">
        <v>674</v>
      </c>
      <c r="E145" t="s">
        <v>684</v>
      </c>
      <c r="F145" s="135">
        <f>'6pf'!N26</f>
        <v>4127.6099999999997</v>
      </c>
      <c r="G145" t="str">
        <f t="shared" si="12"/>
        <v>+</v>
      </c>
    </row>
  </sheetData>
  <conditionalFormatting sqref="N4:N125 G3:G129">
    <cfRule type="cellIs" dxfId="3" priority="0" operator="equal">
      <formula>"+"</formula>
    </cfRule>
    <cfRule type="cellIs" dxfId="2" priority="0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45"/>
  <sheetViews>
    <sheetView topLeftCell="A106" workbookViewId="0">
      <selection activeCell="Q15" sqref="Q15"/>
    </sheetView>
  </sheetViews>
  <sheetFormatPr defaultColWidth="9.33203125" defaultRowHeight="12.75"/>
  <cols>
    <col min="5" max="5" width="70.83203125" customWidth="1"/>
    <col min="6" max="6" width="11.5" customWidth="1"/>
    <col min="7" max="8" width="10" bestFit="1" customWidth="1"/>
    <col min="12" max="12" width="72.33203125" bestFit="1" customWidth="1"/>
  </cols>
  <sheetData>
    <row r="1" spans="2:14">
      <c r="B1" t="s">
        <v>438</v>
      </c>
      <c r="I1" t="s">
        <v>438</v>
      </c>
    </row>
    <row r="2" spans="2:14">
      <c r="B2" t="s">
        <v>439</v>
      </c>
      <c r="I2" t="s">
        <v>440</v>
      </c>
      <c r="J2" t="s">
        <v>441</v>
      </c>
    </row>
    <row r="3" spans="2:14">
      <c r="D3" t="s">
        <v>442</v>
      </c>
      <c r="G3" t="s">
        <v>443</v>
      </c>
      <c r="K3" t="s">
        <v>442</v>
      </c>
      <c r="N3" t="s">
        <v>443</v>
      </c>
    </row>
    <row r="4" spans="2:14">
      <c r="B4" t="s">
        <v>444</v>
      </c>
      <c r="C4">
        <f>'6pf'!P6</f>
        <v>9770</v>
      </c>
      <c r="D4" t="s">
        <v>445</v>
      </c>
      <c r="E4" t="s">
        <v>446</v>
      </c>
      <c r="F4">
        <f>'6pf'!P11+'6pf'!P190+'6pf'!P220+'6pf'!P262+'6pf'!P272+'6pf'!P281+'6pf'!P283+'6pf'!P285+'6pf'!P294+'6pf'!P303+'6pf'!P313+'6pf'!P322+'6pf'!P332+'6pf'!P341+'6pf'!P346+'6pf'!P348+'6pf'!P358</f>
        <v>9770</v>
      </c>
      <c r="G4" t="str">
        <f t="shared" ref="G4:G35" si="0">IF(C4=F4,"+","-")</f>
        <v>+</v>
      </c>
      <c r="I4" t="s">
        <v>444</v>
      </c>
      <c r="J4" s="135">
        <f>'6pf'!Q6</f>
        <v>43483818.700000003</v>
      </c>
      <c r="K4" t="s">
        <v>445</v>
      </c>
      <c r="L4" t="s">
        <v>446</v>
      </c>
      <c r="M4" s="135">
        <f>'6pf'!Q11+'6pf'!Q190+'6pf'!Q220+'6pf'!Q262+'6pf'!Q272+'6pf'!Q281+'6pf'!Q283+'6pf'!Q285+'6pf'!Q294+'6pf'!Q303+'6pf'!Q313+'6pf'!Q322+'6pf'!Q332+'6pf'!Q341+'6pf'!Q346+'6pf'!Q348+'6pf'!Q358</f>
        <v>43483818.699999996</v>
      </c>
      <c r="N4" t="str">
        <f t="shared" ref="N4:N35" si="1">IF(J4=M4,"+","-")</f>
        <v>+</v>
      </c>
    </row>
    <row r="5" spans="2:14">
      <c r="B5" t="s">
        <v>447</v>
      </c>
      <c r="C5">
        <f>'6pf'!P9</f>
        <v>5424</v>
      </c>
      <c r="D5" t="s">
        <v>445</v>
      </c>
      <c r="E5" s="136" t="s">
        <v>448</v>
      </c>
      <c r="F5">
        <f>'6pf'!P70+'6pf'!P131+'6pf'!P151+'6pf'!P174+'6pf'!P196+'6pf'!P201+'6pf'!P218+'6pf'!P242+'6pf'!P258+'6pf'!P377</f>
        <v>5424</v>
      </c>
      <c r="G5" t="str">
        <f t="shared" si="0"/>
        <v>+</v>
      </c>
      <c r="I5" t="s">
        <v>447</v>
      </c>
      <c r="J5" s="135">
        <f>'6pf'!Q9</f>
        <v>22706004.420000002</v>
      </c>
      <c r="K5" t="s">
        <v>445</v>
      </c>
      <c r="L5" s="136" t="s">
        <v>448</v>
      </c>
      <c r="M5" s="135">
        <f>'6pf'!Q70+'6pf'!Q131+'6pf'!Q151+'6pf'!Q174+'6pf'!Q196+'6pf'!Q201+'6pf'!Q218+'6pf'!Q242+'6pf'!Q258+'6pf'!Q377</f>
        <v>22706004.420000002</v>
      </c>
      <c r="N5" t="str">
        <f t="shared" si="1"/>
        <v>+</v>
      </c>
    </row>
    <row r="6" spans="2:14" ht="12" customHeight="1">
      <c r="B6" t="s">
        <v>449</v>
      </c>
      <c r="C6">
        <f>'6pf'!P11</f>
        <v>9741</v>
      </c>
      <c r="D6" t="s">
        <v>445</v>
      </c>
      <c r="E6" s="137" t="s">
        <v>450</v>
      </c>
      <c r="F6">
        <f>'6pf'!P12+'6pf'!P118+'6pf'!P144+'6pf'!P158</f>
        <v>9741</v>
      </c>
      <c r="G6" t="str">
        <f t="shared" si="0"/>
        <v>+</v>
      </c>
      <c r="I6" t="s">
        <v>449</v>
      </c>
      <c r="J6" s="135">
        <f>'6pf'!Q11</f>
        <v>43026603.829999998</v>
      </c>
      <c r="K6" t="s">
        <v>445</v>
      </c>
      <c r="L6" s="137" t="s">
        <v>450</v>
      </c>
      <c r="M6" s="135">
        <f>'6pf'!Q12+'6pf'!Q118+'6pf'!Q144+'6pf'!Q158</f>
        <v>43026603.829999998</v>
      </c>
      <c r="N6" t="str">
        <f t="shared" si="1"/>
        <v>+</v>
      </c>
    </row>
    <row r="7" spans="2:14" ht="12" customHeight="1">
      <c r="B7" t="s">
        <v>451</v>
      </c>
      <c r="C7">
        <f>'6pf'!P12</f>
        <v>6170</v>
      </c>
      <c r="D7" t="s">
        <v>445</v>
      </c>
      <c r="E7" s="136" t="s">
        <v>452</v>
      </c>
      <c r="F7">
        <f>SUM('6pf'!P13:P18)</f>
        <v>6170</v>
      </c>
      <c r="G7" t="str">
        <f t="shared" si="0"/>
        <v>+</v>
      </c>
      <c r="I7" t="s">
        <v>451</v>
      </c>
      <c r="J7" s="135">
        <f>'6pf'!Q12</f>
        <v>29837527.23</v>
      </c>
      <c r="K7" t="s">
        <v>445</v>
      </c>
      <c r="L7" s="136" t="s">
        <v>452</v>
      </c>
      <c r="M7" s="135">
        <f>SUM('6pf'!Q13:Q18)</f>
        <v>29837527.230000004</v>
      </c>
      <c r="N7" t="str">
        <f t="shared" si="1"/>
        <v>+</v>
      </c>
    </row>
    <row r="8" spans="2:14" ht="12" customHeight="1">
      <c r="B8" t="s">
        <v>451</v>
      </c>
      <c r="C8">
        <f>'6pf'!P12</f>
        <v>6170</v>
      </c>
      <c r="D8" t="s">
        <v>445</v>
      </c>
      <c r="E8" t="s">
        <v>453</v>
      </c>
      <c r="F8">
        <f>SUM('6pf'!P71:P80)</f>
        <v>6170</v>
      </c>
      <c r="G8" t="str">
        <f t="shared" si="0"/>
        <v>+</v>
      </c>
      <c r="I8" t="s">
        <v>451</v>
      </c>
      <c r="J8" s="135">
        <f>'6pf'!Q12</f>
        <v>29837527.23</v>
      </c>
      <c r="K8" t="s">
        <v>445</v>
      </c>
      <c r="L8" t="s">
        <v>453</v>
      </c>
      <c r="M8" s="135">
        <f>SUM('6pf'!Q71:Q80)</f>
        <v>29837527.23</v>
      </c>
      <c r="N8" t="str">
        <f t="shared" si="1"/>
        <v>+</v>
      </c>
    </row>
    <row r="9" spans="2:14">
      <c r="B9" t="s">
        <v>454</v>
      </c>
      <c r="C9">
        <f>'6pf'!P24</f>
        <v>590</v>
      </c>
      <c r="D9" t="s">
        <v>445</v>
      </c>
      <c r="E9" t="s">
        <v>455</v>
      </c>
      <c r="F9">
        <f>'6pf'!P25+'6pf'!P32+'6pf'!P36+'6pf'!P40+'6pf'!P41+'6pf'!P42+'6pf'!P43+'6pf'!P44+'6pf'!P45+'6pf'!P46+'6pf'!P50+'6pf'!P57+'6pf'!P61+'6pf'!P64+'6pf'!P67</f>
        <v>590</v>
      </c>
      <c r="G9" t="str">
        <f t="shared" si="0"/>
        <v>+</v>
      </c>
      <c r="I9" t="s">
        <v>454</v>
      </c>
      <c r="J9" s="135">
        <f>'6pf'!Q24</f>
        <v>3500352.63</v>
      </c>
      <c r="K9" t="s">
        <v>445</v>
      </c>
      <c r="L9" t="s">
        <v>455</v>
      </c>
      <c r="M9" s="135">
        <f>'6pf'!Q25+'6pf'!Q32+'6pf'!Q36+'6pf'!Q40+'6pf'!Q41+'6pf'!Q42+'6pf'!Q43+'6pf'!Q44+'6pf'!Q45+'6pf'!Q46+'6pf'!Q50+'6pf'!Q57+'6pf'!Q61+'6pf'!Q64+'6pf'!Q67</f>
        <v>3500352.63</v>
      </c>
      <c r="N9" t="str">
        <f t="shared" si="1"/>
        <v>+</v>
      </c>
    </row>
    <row r="10" spans="2:14">
      <c r="B10" t="s">
        <v>456</v>
      </c>
      <c r="C10">
        <f>'6pf'!P81</f>
        <v>2727</v>
      </c>
      <c r="D10" t="s">
        <v>445</v>
      </c>
      <c r="E10" t="s">
        <v>457</v>
      </c>
      <c r="F10">
        <f>SUM('6pf'!P82:P97)</f>
        <v>2727</v>
      </c>
      <c r="G10" t="str">
        <f t="shared" si="0"/>
        <v>+</v>
      </c>
      <c r="I10" t="s">
        <v>456</v>
      </c>
      <c r="J10" s="135">
        <f>'6pf'!Q81</f>
        <v>16856070.399999999</v>
      </c>
      <c r="K10" t="s">
        <v>445</v>
      </c>
      <c r="L10" t="s">
        <v>457</v>
      </c>
      <c r="M10" s="135">
        <f>SUM('6pf'!Q82:Q97)</f>
        <v>16856070.400000002</v>
      </c>
      <c r="N10" t="str">
        <f t="shared" si="1"/>
        <v>+</v>
      </c>
    </row>
    <row r="11" spans="2:14">
      <c r="B11" t="s">
        <v>458</v>
      </c>
      <c r="C11">
        <f>'6pf'!P98</f>
        <v>0</v>
      </c>
      <c r="D11" t="s">
        <v>445</v>
      </c>
      <c r="E11" t="s">
        <v>458</v>
      </c>
      <c r="F11">
        <f>'6pf'!P98</f>
        <v>0</v>
      </c>
      <c r="G11" t="str">
        <f t="shared" si="0"/>
        <v>+</v>
      </c>
      <c r="I11" t="s">
        <v>458</v>
      </c>
      <c r="J11" s="135">
        <f>'6pf'!Q98</f>
        <v>0</v>
      </c>
      <c r="K11" t="s">
        <v>445</v>
      </c>
      <c r="L11" t="s">
        <v>458</v>
      </c>
      <c r="M11" s="135">
        <f>'6pf'!Q98</f>
        <v>0</v>
      </c>
      <c r="N11" t="str">
        <f t="shared" si="1"/>
        <v>+</v>
      </c>
    </row>
    <row r="12" spans="2:14">
      <c r="B12" t="s">
        <v>459</v>
      </c>
      <c r="C12">
        <f>'6pf'!P105</f>
        <v>0</v>
      </c>
      <c r="D12" t="s">
        <v>445</v>
      </c>
      <c r="E12" t="s">
        <v>460</v>
      </c>
      <c r="F12">
        <f>'6pf'!P106+'6pf'!P107+'6pf'!P108+'6pf'!P109</f>
        <v>0</v>
      </c>
      <c r="G12" t="str">
        <f t="shared" si="0"/>
        <v>+</v>
      </c>
      <c r="I12" t="s">
        <v>459</v>
      </c>
      <c r="J12" s="135">
        <f>'6pf'!Q105</f>
        <v>0</v>
      </c>
      <c r="K12" t="s">
        <v>445</v>
      </c>
      <c r="L12" t="s">
        <v>460</v>
      </c>
      <c r="M12" s="135">
        <f>'6pf'!Q106+'6pf'!Q107+'6pf'!Q108+'6pf'!Q109</f>
        <v>0</v>
      </c>
      <c r="N12" t="str">
        <f t="shared" si="1"/>
        <v>+</v>
      </c>
    </row>
    <row r="13" spans="2:14">
      <c r="B13" t="s">
        <v>461</v>
      </c>
      <c r="C13">
        <f>'6pf'!P110</f>
        <v>0</v>
      </c>
      <c r="D13" t="s">
        <v>445</v>
      </c>
      <c r="E13" t="s">
        <v>462</v>
      </c>
      <c r="F13">
        <f>'6pf'!P111+'6pf'!P112+'6pf'!P113</f>
        <v>0</v>
      </c>
      <c r="G13" t="str">
        <f t="shared" si="0"/>
        <v>+</v>
      </c>
      <c r="I13" t="s">
        <v>461</v>
      </c>
      <c r="J13" s="135">
        <f>'6pf'!Q110</f>
        <v>0</v>
      </c>
      <c r="K13" t="s">
        <v>445</v>
      </c>
      <c r="L13" t="s">
        <v>462</v>
      </c>
      <c r="M13" s="135">
        <f>'6pf'!Q111+'6pf'!Q112+'6pf'!Q113</f>
        <v>0</v>
      </c>
      <c r="N13" t="str">
        <f t="shared" si="1"/>
        <v>+</v>
      </c>
    </row>
    <row r="14" spans="2:14">
      <c r="B14" t="s">
        <v>463</v>
      </c>
      <c r="C14">
        <f>'6pf'!P114</f>
        <v>24</v>
      </c>
      <c r="D14" t="s">
        <v>445</v>
      </c>
      <c r="E14" t="s">
        <v>464</v>
      </c>
      <c r="F14">
        <f>'6pf'!P115+'6pf'!P116+'6pf'!P117</f>
        <v>24</v>
      </c>
      <c r="G14" t="str">
        <f t="shared" si="0"/>
        <v>+</v>
      </c>
      <c r="I14" t="s">
        <v>463</v>
      </c>
      <c r="J14" s="135">
        <f>'6pf'!Q114</f>
        <v>143762.65</v>
      </c>
      <c r="K14" t="s">
        <v>445</v>
      </c>
      <c r="L14" t="s">
        <v>464</v>
      </c>
      <c r="M14" s="135">
        <f>'6pf'!Q115+'6pf'!Q116+'6pf'!Q117</f>
        <v>143762.65000000002</v>
      </c>
      <c r="N14" t="str">
        <f t="shared" si="1"/>
        <v>+</v>
      </c>
    </row>
    <row r="15" spans="2:14">
      <c r="B15" t="s">
        <v>465</v>
      </c>
      <c r="C15">
        <f>'6pf'!P118</f>
        <v>2829</v>
      </c>
      <c r="D15" t="s">
        <v>445</v>
      </c>
      <c r="E15" t="s">
        <v>466</v>
      </c>
      <c r="F15">
        <f>'6pf'!P119+'6pf'!P120+'6pf'!P121</f>
        <v>2829</v>
      </c>
      <c r="G15" t="str">
        <f t="shared" si="0"/>
        <v>+</v>
      </c>
      <c r="I15" t="s">
        <v>465</v>
      </c>
      <c r="J15" s="135">
        <f>'6pf'!Q118</f>
        <v>10654296.439999999</v>
      </c>
      <c r="K15" t="s">
        <v>445</v>
      </c>
      <c r="L15" t="s">
        <v>466</v>
      </c>
      <c r="M15" s="135">
        <f>'6pf'!Q119+'6pf'!Q120+'6pf'!Q121</f>
        <v>10654296.440000001</v>
      </c>
      <c r="N15" t="str">
        <f t="shared" si="1"/>
        <v>+</v>
      </c>
    </row>
    <row r="16" spans="2:14">
      <c r="B16" t="s">
        <v>465</v>
      </c>
      <c r="C16">
        <f>'6pf'!P118</f>
        <v>2829</v>
      </c>
      <c r="D16" t="s">
        <v>445</v>
      </c>
      <c r="E16" t="s">
        <v>467</v>
      </c>
      <c r="F16">
        <f>'6pf'!P133+'6pf'!P135+'6pf'!P139</f>
        <v>2829</v>
      </c>
      <c r="G16" t="str">
        <f t="shared" si="0"/>
        <v>+</v>
      </c>
      <c r="I16" t="s">
        <v>465</v>
      </c>
      <c r="J16" s="135">
        <f>'6pf'!Q118</f>
        <v>10654296.439999999</v>
      </c>
      <c r="K16" t="s">
        <v>445</v>
      </c>
      <c r="L16" t="s">
        <v>467</v>
      </c>
      <c r="M16" s="135">
        <f>'6pf'!Q133+'6pf'!Q135+'6pf'!Q139</f>
        <v>10654296.440000001</v>
      </c>
      <c r="N16" t="str">
        <f t="shared" si="1"/>
        <v>+</v>
      </c>
    </row>
    <row r="17" spans="2:14">
      <c r="B17" t="s">
        <v>468</v>
      </c>
      <c r="C17">
        <f>'6pf'!P122</f>
        <v>569</v>
      </c>
      <c r="D17" t="s">
        <v>445</v>
      </c>
      <c r="E17" t="s">
        <v>469</v>
      </c>
      <c r="F17">
        <f>'6pf'!P123+'6pf'!P124+'6pf'!P125</f>
        <v>569</v>
      </c>
      <c r="G17" t="str">
        <f t="shared" si="0"/>
        <v>+</v>
      </c>
      <c r="I17" t="s">
        <v>468</v>
      </c>
      <c r="J17" s="135">
        <f>'6pf'!Q122</f>
        <v>1476555</v>
      </c>
      <c r="K17" t="s">
        <v>445</v>
      </c>
      <c r="L17" t="s">
        <v>469</v>
      </c>
      <c r="M17" s="135">
        <f>'6pf'!Q123+'6pf'!Q124+'6pf'!Q125</f>
        <v>1476555</v>
      </c>
      <c r="N17" t="str">
        <f t="shared" si="1"/>
        <v>+</v>
      </c>
    </row>
    <row r="18" spans="2:14">
      <c r="B18" t="s">
        <v>470</v>
      </c>
      <c r="C18">
        <f>'6pf'!P126</f>
        <v>1</v>
      </c>
      <c r="D18" t="s">
        <v>445</v>
      </c>
      <c r="E18" t="s">
        <v>471</v>
      </c>
      <c r="F18">
        <f>'6pf'!P127+'6pf'!P128+'6pf'!P129</f>
        <v>1</v>
      </c>
      <c r="G18" t="str">
        <f t="shared" si="0"/>
        <v>+</v>
      </c>
      <c r="I18" t="s">
        <v>470</v>
      </c>
      <c r="J18" s="135">
        <f>'6pf'!Q126</f>
        <v>2595</v>
      </c>
      <c r="K18" t="s">
        <v>445</v>
      </c>
      <c r="L18" t="s">
        <v>471</v>
      </c>
      <c r="M18" s="135">
        <f>'6pf'!Q127+'6pf'!Q128+'6pf'!Q129</f>
        <v>2595</v>
      </c>
      <c r="N18" t="str">
        <f t="shared" si="1"/>
        <v>+</v>
      </c>
    </row>
    <row r="19" spans="2:14">
      <c r="B19" t="s">
        <v>472</v>
      </c>
      <c r="C19">
        <f>'6pf'!P135</f>
        <v>16</v>
      </c>
      <c r="D19" t="s">
        <v>445</v>
      </c>
      <c r="E19" t="s">
        <v>473</v>
      </c>
      <c r="F19">
        <f>'6pf'!P136+'6pf'!P137+'6pf'!P138</f>
        <v>16</v>
      </c>
      <c r="G19" t="str">
        <f t="shared" si="0"/>
        <v>+</v>
      </c>
      <c r="I19" t="s">
        <v>472</v>
      </c>
      <c r="J19" s="135">
        <f>'6pf'!Q135</f>
        <v>193943.14</v>
      </c>
      <c r="K19" t="s">
        <v>445</v>
      </c>
      <c r="L19" t="s">
        <v>473</v>
      </c>
      <c r="M19" s="135">
        <f>'6pf'!Q136+'6pf'!Q137+'6pf'!Q138</f>
        <v>193943.14</v>
      </c>
      <c r="N19" t="str">
        <f t="shared" si="1"/>
        <v>+</v>
      </c>
    </row>
    <row r="20" spans="2:14">
      <c r="B20" t="s">
        <v>474</v>
      </c>
      <c r="C20">
        <f>'6pf'!P144</f>
        <v>692</v>
      </c>
      <c r="D20" t="s">
        <v>445</v>
      </c>
      <c r="E20" t="s">
        <v>475</v>
      </c>
      <c r="F20">
        <f>'6pf'!P145+'6pf'!P146+'6pf'!P147</f>
        <v>692</v>
      </c>
      <c r="G20" t="str">
        <f t="shared" si="0"/>
        <v>+</v>
      </c>
      <c r="I20" t="s">
        <v>474</v>
      </c>
      <c r="J20" s="135">
        <f>'6pf'!Q144</f>
        <v>2173010.9</v>
      </c>
      <c r="K20" t="s">
        <v>445</v>
      </c>
      <c r="L20" t="s">
        <v>475</v>
      </c>
      <c r="M20" s="135">
        <f>'6pf'!Q145+'6pf'!Q146+'6pf'!Q147</f>
        <v>2173010.9</v>
      </c>
      <c r="N20" t="str">
        <f t="shared" si="1"/>
        <v>+</v>
      </c>
    </row>
    <row r="21" spans="2:14">
      <c r="B21" t="s">
        <v>476</v>
      </c>
      <c r="C21">
        <f>'6pf'!P152</f>
        <v>58</v>
      </c>
      <c r="D21" t="s">
        <v>445</v>
      </c>
      <c r="E21" t="s">
        <v>477</v>
      </c>
      <c r="F21">
        <f>'6pf'!P153+'6pf'!P154+'6pf'!P155</f>
        <v>58</v>
      </c>
      <c r="G21" t="str">
        <f t="shared" si="0"/>
        <v>+</v>
      </c>
      <c r="I21" t="s">
        <v>476</v>
      </c>
      <c r="J21" s="135">
        <f>'6pf'!Q152</f>
        <v>183730.8</v>
      </c>
      <c r="K21" t="s">
        <v>445</v>
      </c>
      <c r="L21" t="s">
        <v>477</v>
      </c>
      <c r="M21" s="135">
        <f>'6pf'!Q153+'6pf'!Q154+'6pf'!Q155</f>
        <v>183730.8</v>
      </c>
      <c r="N21" t="str">
        <f t="shared" si="1"/>
        <v>+</v>
      </c>
    </row>
    <row r="22" spans="2:14">
      <c r="B22" t="s">
        <v>476</v>
      </c>
      <c r="C22">
        <f>'6pf'!P152</f>
        <v>58</v>
      </c>
      <c r="D22" t="s">
        <v>445</v>
      </c>
      <c r="E22" t="s">
        <v>478</v>
      </c>
      <c r="F22">
        <f>'6pf'!P156+'6pf'!P157</f>
        <v>58</v>
      </c>
      <c r="G22" t="str">
        <f t="shared" si="0"/>
        <v>+</v>
      </c>
      <c r="I22" t="s">
        <v>476</v>
      </c>
      <c r="J22" s="135">
        <f>'6pf'!Q152</f>
        <v>183730.8</v>
      </c>
      <c r="K22" t="s">
        <v>445</v>
      </c>
      <c r="L22" t="s">
        <v>478</v>
      </c>
      <c r="M22" s="135">
        <f>'6pf'!Q156+'6pf'!Q157</f>
        <v>183730.8</v>
      </c>
      <c r="N22" t="str">
        <f t="shared" si="1"/>
        <v>+</v>
      </c>
    </row>
    <row r="23" spans="2:14">
      <c r="B23" t="s">
        <v>479</v>
      </c>
      <c r="C23">
        <f>'6pf'!P158</f>
        <v>50</v>
      </c>
      <c r="D23" t="s">
        <v>445</v>
      </c>
      <c r="E23" t="s">
        <v>480</v>
      </c>
      <c r="F23">
        <f>'6pf'!P159+'6pf'!P163+'6pf'!P164+'6pf'!P165+'6pf'!P166+'6pf'!P167+'6pf'!P168+'6pf'!P169+'6pf'!P170+'6pf'!P171+'6pf'!P172+'6pf'!P173</f>
        <v>50</v>
      </c>
      <c r="G23" t="str">
        <f t="shared" si="0"/>
        <v>+</v>
      </c>
      <c r="I23" t="s">
        <v>479</v>
      </c>
      <c r="J23" s="135">
        <f>'6pf'!Q158</f>
        <v>361769.26</v>
      </c>
      <c r="K23" t="s">
        <v>445</v>
      </c>
      <c r="L23" t="s">
        <v>480</v>
      </c>
      <c r="M23" s="135">
        <f>'6pf'!Q159+'6pf'!Q163+'6pf'!Q164+'6pf'!Q165+'6pf'!Q166+'6pf'!Q167+'6pf'!Q168+'6pf'!Q169+'6pf'!Q170+'6pf'!Q171+'6pf'!Q172+'6pf'!Q173</f>
        <v>361769.26</v>
      </c>
      <c r="N23" t="str">
        <f t="shared" si="1"/>
        <v>+</v>
      </c>
    </row>
    <row r="24" spans="2:14">
      <c r="B24" t="s">
        <v>481</v>
      </c>
      <c r="C24">
        <f>'6pf'!P159</f>
        <v>0</v>
      </c>
      <c r="D24" t="s">
        <v>445</v>
      </c>
      <c r="E24" t="s">
        <v>482</v>
      </c>
      <c r="F24">
        <f>'6pf'!P160+'6pf'!P161+'6pf'!P162</f>
        <v>0</v>
      </c>
      <c r="G24" t="str">
        <f t="shared" si="0"/>
        <v>+</v>
      </c>
      <c r="I24" t="s">
        <v>481</v>
      </c>
      <c r="J24" s="135">
        <f>'6pf'!Q159</f>
        <v>0</v>
      </c>
      <c r="K24" t="s">
        <v>445</v>
      </c>
      <c r="L24" t="s">
        <v>482</v>
      </c>
      <c r="M24" s="135">
        <f>'6pf'!Q160+'6pf'!Q161+'6pf'!Q162</f>
        <v>0</v>
      </c>
      <c r="N24" t="str">
        <f t="shared" si="1"/>
        <v>+</v>
      </c>
    </row>
    <row r="25" spans="2:14">
      <c r="B25" t="s">
        <v>483</v>
      </c>
      <c r="C25">
        <f>'6pf'!P177</f>
        <v>1</v>
      </c>
      <c r="D25" t="s">
        <v>445</v>
      </c>
      <c r="E25" t="s">
        <v>484</v>
      </c>
      <c r="F25">
        <f>'6pf'!P178+'6pf'!P179+'6pf'!P180</f>
        <v>1</v>
      </c>
      <c r="G25" t="str">
        <f t="shared" si="0"/>
        <v>+</v>
      </c>
      <c r="I25" t="s">
        <v>483</v>
      </c>
      <c r="J25" s="135">
        <f>'6pf'!Q177</f>
        <v>25950</v>
      </c>
      <c r="K25" t="s">
        <v>445</v>
      </c>
      <c r="L25" t="s">
        <v>484</v>
      </c>
      <c r="M25" s="135">
        <f>'6pf'!Q178+'6pf'!Q179+'6pf'!Q180</f>
        <v>25950</v>
      </c>
      <c r="N25" t="str">
        <f t="shared" si="1"/>
        <v>+</v>
      </c>
    </row>
    <row r="26" spans="2:14">
      <c r="B26" t="s">
        <v>483</v>
      </c>
      <c r="C26">
        <f>'6pf'!P177</f>
        <v>1</v>
      </c>
      <c r="D26" t="s">
        <v>445</v>
      </c>
      <c r="E26" t="s">
        <v>485</v>
      </c>
      <c r="F26">
        <f>'6pf'!P181+'6pf'!P182</f>
        <v>1</v>
      </c>
      <c r="G26" t="str">
        <f t="shared" si="0"/>
        <v>+</v>
      </c>
      <c r="I26" t="s">
        <v>483</v>
      </c>
      <c r="J26" s="135">
        <f>'6pf'!Q177</f>
        <v>25950</v>
      </c>
      <c r="K26" t="s">
        <v>445</v>
      </c>
      <c r="L26" t="s">
        <v>485</v>
      </c>
      <c r="M26" s="135">
        <f>'6pf'!Q181+'6pf'!Q182</f>
        <v>25950</v>
      </c>
      <c r="N26" t="str">
        <f t="shared" si="1"/>
        <v>+</v>
      </c>
    </row>
    <row r="27" spans="2:14">
      <c r="B27" t="s">
        <v>486</v>
      </c>
      <c r="C27">
        <f>'6pf'!P190</f>
        <v>0</v>
      </c>
      <c r="D27" t="s">
        <v>445</v>
      </c>
      <c r="E27" t="s">
        <v>487</v>
      </c>
      <c r="F27">
        <f>'6pf'!P191+'6pf'!P197+'6pf'!P202</f>
        <v>0</v>
      </c>
      <c r="G27" t="str">
        <f t="shared" si="0"/>
        <v>+</v>
      </c>
      <c r="I27" t="s">
        <v>486</v>
      </c>
      <c r="J27" s="135">
        <f>'6pf'!Q190</f>
        <v>0</v>
      </c>
      <c r="K27" t="s">
        <v>445</v>
      </c>
      <c r="L27" t="s">
        <v>487</v>
      </c>
      <c r="M27" s="135">
        <f>'6pf'!Q191+'6pf'!Q197+'6pf'!Q202</f>
        <v>0</v>
      </c>
      <c r="N27" t="str">
        <f t="shared" si="1"/>
        <v>+</v>
      </c>
    </row>
    <row r="28" spans="2:14">
      <c r="B28" t="s">
        <v>488</v>
      </c>
      <c r="C28">
        <f>'6pf'!P191</f>
        <v>0</v>
      </c>
      <c r="D28" t="s">
        <v>445</v>
      </c>
      <c r="E28" t="s">
        <v>489</v>
      </c>
      <c r="F28">
        <f>'6pf'!P192+'6pf'!P193+'6pf'!P194</f>
        <v>0</v>
      </c>
      <c r="G28" t="str">
        <f t="shared" si="0"/>
        <v>+</v>
      </c>
      <c r="I28" t="s">
        <v>488</v>
      </c>
      <c r="J28" s="135">
        <f>'6pf'!Q191</f>
        <v>0</v>
      </c>
      <c r="K28" t="s">
        <v>445</v>
      </c>
      <c r="L28" t="s">
        <v>489</v>
      </c>
      <c r="M28" s="135">
        <f>'6pf'!Q192+'6pf'!Q193+'6pf'!Q194</f>
        <v>0</v>
      </c>
      <c r="N28" t="str">
        <f t="shared" si="1"/>
        <v>+</v>
      </c>
    </row>
    <row r="29" spans="2:14">
      <c r="B29" t="s">
        <v>490</v>
      </c>
      <c r="C29">
        <f>'6pf'!P197</f>
        <v>0</v>
      </c>
      <c r="D29" t="s">
        <v>445</v>
      </c>
      <c r="E29" t="s">
        <v>491</v>
      </c>
      <c r="F29">
        <f>'6pf'!P198+'6pf'!P199+'6pf'!P200</f>
        <v>0</v>
      </c>
      <c r="G29" t="str">
        <f t="shared" si="0"/>
        <v>+</v>
      </c>
      <c r="I29" t="s">
        <v>490</v>
      </c>
      <c r="J29" s="135">
        <f>'6pf'!Q197</f>
        <v>0</v>
      </c>
      <c r="K29" t="s">
        <v>445</v>
      </c>
      <c r="L29" t="s">
        <v>491</v>
      </c>
      <c r="M29" s="135">
        <f>'6pf'!Q198+'6pf'!Q199+'6pf'!Q200</f>
        <v>0</v>
      </c>
      <c r="N29" t="str">
        <f t="shared" si="1"/>
        <v>+</v>
      </c>
    </row>
    <row r="30" spans="2:14">
      <c r="B30" t="s">
        <v>492</v>
      </c>
      <c r="C30">
        <f>'6pf'!P202</f>
        <v>0</v>
      </c>
      <c r="D30" t="s">
        <v>445</v>
      </c>
      <c r="E30" t="s">
        <v>493</v>
      </c>
      <c r="F30">
        <f>'6pf'!P203+'6pf'!P207+'6pf'!P208+'6pf'!P214+'6pf'!P216+'6pf'!P217</f>
        <v>0</v>
      </c>
      <c r="G30" t="str">
        <f t="shared" si="0"/>
        <v>+</v>
      </c>
      <c r="I30" t="s">
        <v>492</v>
      </c>
      <c r="J30" s="135">
        <f>'6pf'!Q202</f>
        <v>0</v>
      </c>
      <c r="K30" t="s">
        <v>445</v>
      </c>
      <c r="L30" t="s">
        <v>493</v>
      </c>
      <c r="M30" s="135">
        <f>'6pf'!Q203+'6pf'!Q207+'6pf'!Q208+'6pf'!Q214+'6pf'!Q216+'6pf'!Q217</f>
        <v>0</v>
      </c>
      <c r="N30" t="str">
        <f t="shared" si="1"/>
        <v>+</v>
      </c>
    </row>
    <row r="31" spans="2:14">
      <c r="B31" t="s">
        <v>494</v>
      </c>
      <c r="C31">
        <f>'6pf'!P203</f>
        <v>0</v>
      </c>
      <c r="D31" t="s">
        <v>445</v>
      </c>
      <c r="E31" t="s">
        <v>495</v>
      </c>
      <c r="F31">
        <f>'6pf'!P204+'6pf'!P205+'6pf'!P206</f>
        <v>0</v>
      </c>
      <c r="G31" t="str">
        <f t="shared" si="0"/>
        <v>+</v>
      </c>
      <c r="I31" t="s">
        <v>494</v>
      </c>
      <c r="J31" s="135">
        <f>'6pf'!Q203</f>
        <v>0</v>
      </c>
      <c r="K31" t="s">
        <v>445</v>
      </c>
      <c r="L31" t="s">
        <v>495</v>
      </c>
      <c r="M31" s="135">
        <f>'6pf'!Q204+'6pf'!Q205+'6pf'!Q206</f>
        <v>0</v>
      </c>
      <c r="N31" t="str">
        <f t="shared" si="1"/>
        <v>+</v>
      </c>
    </row>
    <row r="32" spans="2:14">
      <c r="B32" t="s">
        <v>496</v>
      </c>
      <c r="C32">
        <f>'6pf'!P208</f>
        <v>0</v>
      </c>
      <c r="D32" t="s">
        <v>445</v>
      </c>
      <c r="E32" t="s">
        <v>497</v>
      </c>
      <c r="F32">
        <f>'6pf'!P209+'6pf'!P210+'6pf'!P211</f>
        <v>0</v>
      </c>
      <c r="G32" t="str">
        <f t="shared" si="0"/>
        <v>+</v>
      </c>
      <c r="I32" t="s">
        <v>496</v>
      </c>
      <c r="J32" s="135">
        <f>'6pf'!Q208</f>
        <v>0</v>
      </c>
      <c r="K32" t="s">
        <v>445</v>
      </c>
      <c r="L32" t="s">
        <v>497</v>
      </c>
      <c r="M32" s="135">
        <f>'6pf'!Q209+'6pf'!Q210+'6pf'!Q211</f>
        <v>0</v>
      </c>
      <c r="N32" t="str">
        <f t="shared" si="1"/>
        <v>+</v>
      </c>
    </row>
    <row r="33" spans="2:14">
      <c r="B33" t="s">
        <v>498</v>
      </c>
      <c r="C33">
        <f>'6pf'!P220</f>
        <v>1</v>
      </c>
      <c r="D33" t="s">
        <v>445</v>
      </c>
      <c r="E33" t="s">
        <v>499</v>
      </c>
      <c r="F33">
        <f>'6pf'!P221+'6pf'!P254</f>
        <v>1</v>
      </c>
      <c r="G33" t="str">
        <f t="shared" si="0"/>
        <v>+</v>
      </c>
      <c r="I33" t="s">
        <v>498</v>
      </c>
      <c r="J33" s="135">
        <f>'6pf'!Q220</f>
        <v>5842.18</v>
      </c>
      <c r="K33" t="s">
        <v>445</v>
      </c>
      <c r="L33" t="s">
        <v>499</v>
      </c>
      <c r="M33" s="135">
        <f>'6pf'!Q221+'6pf'!Q254</f>
        <v>5842.18</v>
      </c>
      <c r="N33" t="str">
        <f t="shared" si="1"/>
        <v>+</v>
      </c>
    </row>
    <row r="34" spans="2:14">
      <c r="B34" t="s">
        <v>500</v>
      </c>
      <c r="C34">
        <f>'6pf'!P221</f>
        <v>0</v>
      </c>
      <c r="D34" t="s">
        <v>445</v>
      </c>
      <c r="E34" t="s">
        <v>501</v>
      </c>
      <c r="F34">
        <f>'6pf'!P222+'6pf'!P223+'6pf'!P224</f>
        <v>0</v>
      </c>
      <c r="G34" t="str">
        <f t="shared" si="0"/>
        <v>+</v>
      </c>
      <c r="I34" t="s">
        <v>500</v>
      </c>
      <c r="J34" s="135">
        <f>'6pf'!Q221</f>
        <v>0</v>
      </c>
      <c r="K34" t="s">
        <v>445</v>
      </c>
      <c r="L34" t="s">
        <v>501</v>
      </c>
      <c r="M34" s="135">
        <f>'6pf'!Q222+'6pf'!Q223+'6pf'!Q224</f>
        <v>0</v>
      </c>
      <c r="N34" t="str">
        <f t="shared" si="1"/>
        <v>+</v>
      </c>
    </row>
    <row r="35" spans="2:14">
      <c r="B35" t="s">
        <v>500</v>
      </c>
      <c r="C35">
        <f>'6pf'!P221</f>
        <v>0</v>
      </c>
      <c r="D35" t="s">
        <v>445</v>
      </c>
      <c r="E35" t="s">
        <v>502</v>
      </c>
      <c r="F35">
        <f>'6pf'!P225+'6pf'!P232</f>
        <v>0</v>
      </c>
      <c r="G35" t="str">
        <f t="shared" si="0"/>
        <v>+</v>
      </c>
      <c r="I35" t="s">
        <v>500</v>
      </c>
      <c r="J35" s="135">
        <f>'6pf'!Q221</f>
        <v>0</v>
      </c>
      <c r="K35" t="s">
        <v>445</v>
      </c>
      <c r="L35" t="s">
        <v>502</v>
      </c>
      <c r="M35" s="135">
        <f>'6pf'!Q225+'6pf'!Q232</f>
        <v>0</v>
      </c>
      <c r="N35" t="str">
        <f t="shared" si="1"/>
        <v>+</v>
      </c>
    </row>
    <row r="36" spans="2:14">
      <c r="B36" t="s">
        <v>503</v>
      </c>
      <c r="C36">
        <f>'6pf'!P225</f>
        <v>0</v>
      </c>
      <c r="D36" t="s">
        <v>445</v>
      </c>
      <c r="E36" t="s">
        <v>504</v>
      </c>
      <c r="F36">
        <f>'6pf'!P226+'6pf'!P228+'6pf'!P230</f>
        <v>0</v>
      </c>
      <c r="G36" t="str">
        <f t="shared" ref="G36:G67" si="2">IF(C36=F36,"+","-")</f>
        <v>+</v>
      </c>
      <c r="I36" t="s">
        <v>503</v>
      </c>
      <c r="J36" s="135">
        <f>'6pf'!Q225</f>
        <v>0</v>
      </c>
      <c r="K36" t="s">
        <v>445</v>
      </c>
      <c r="L36" t="s">
        <v>504</v>
      </c>
      <c r="M36" s="135">
        <f>'6pf'!Q226+'6pf'!Q228+'6pf'!Q230</f>
        <v>0</v>
      </c>
      <c r="N36" t="str">
        <f t="shared" ref="N36:N67" si="3">IF(J36=M36,"+","-")</f>
        <v>+</v>
      </c>
    </row>
    <row r="37" spans="2:14">
      <c r="B37" t="s">
        <v>505</v>
      </c>
      <c r="C37">
        <f>'6pf'!P232</f>
        <v>0</v>
      </c>
      <c r="D37" t="s">
        <v>445</v>
      </c>
      <c r="E37" t="s">
        <v>506</v>
      </c>
      <c r="F37">
        <f>'6pf'!P233+'6pf'!P235+'6pf'!P237</f>
        <v>0</v>
      </c>
      <c r="G37" t="str">
        <f t="shared" si="2"/>
        <v>+</v>
      </c>
      <c r="I37" t="s">
        <v>505</v>
      </c>
      <c r="J37" s="135">
        <f>'6pf'!Q232</f>
        <v>0</v>
      </c>
      <c r="K37" t="s">
        <v>445</v>
      </c>
      <c r="L37" t="s">
        <v>506</v>
      </c>
      <c r="M37" s="135">
        <f>'6pf'!Q233+'6pf'!Q235+'6pf'!Q237</f>
        <v>0</v>
      </c>
      <c r="N37" t="str">
        <f t="shared" si="3"/>
        <v>+</v>
      </c>
    </row>
    <row r="38" spans="2:14">
      <c r="B38" t="s">
        <v>507</v>
      </c>
      <c r="C38">
        <f>'6pf'!P247</f>
        <v>0</v>
      </c>
      <c r="D38" t="s">
        <v>445</v>
      </c>
      <c r="E38" t="s">
        <v>508</v>
      </c>
      <c r="F38">
        <f>'6pf'!P248+'6pf'!P249+'6pf'!P250</f>
        <v>0</v>
      </c>
      <c r="G38" t="str">
        <f t="shared" si="2"/>
        <v>+</v>
      </c>
      <c r="I38" t="s">
        <v>507</v>
      </c>
      <c r="J38" s="135">
        <f>'6pf'!Q247</f>
        <v>0</v>
      </c>
      <c r="K38" t="s">
        <v>445</v>
      </c>
      <c r="L38" t="s">
        <v>508</v>
      </c>
      <c r="M38" s="135">
        <f>'6pf'!Q248+'6pf'!Q249+'6pf'!Q250</f>
        <v>0</v>
      </c>
      <c r="N38" t="str">
        <f t="shared" si="3"/>
        <v>+</v>
      </c>
    </row>
    <row r="39" spans="2:14">
      <c r="B39" t="s">
        <v>509</v>
      </c>
      <c r="C39">
        <f>'6pf'!P254</f>
        <v>1</v>
      </c>
      <c r="D39" t="s">
        <v>445</v>
      </c>
      <c r="E39" t="s">
        <v>510</v>
      </c>
      <c r="F39">
        <f>'6pf'!P255+'6pf'!P256+'6pf'!P257</f>
        <v>1</v>
      </c>
      <c r="G39" t="str">
        <f t="shared" si="2"/>
        <v>+</v>
      </c>
      <c r="I39" t="s">
        <v>509</v>
      </c>
      <c r="J39" s="135">
        <f>'6pf'!Q254</f>
        <v>5842.18</v>
      </c>
      <c r="K39" t="s">
        <v>445</v>
      </c>
      <c r="L39" t="s">
        <v>510</v>
      </c>
      <c r="M39" s="135">
        <f>'6pf'!Q255+'6pf'!Q256+'6pf'!Q257</f>
        <v>5842.18</v>
      </c>
      <c r="N39" t="str">
        <f t="shared" si="3"/>
        <v>+</v>
      </c>
    </row>
    <row r="40" spans="2:14">
      <c r="B40" t="s">
        <v>511</v>
      </c>
      <c r="C40">
        <f>'6pf'!P262</f>
        <v>16</v>
      </c>
      <c r="D40" t="s">
        <v>445</v>
      </c>
      <c r="E40" t="s">
        <v>512</v>
      </c>
      <c r="F40">
        <f>'6pf'!P263+'6pf'!P264+'6pf'!P270</f>
        <v>16</v>
      </c>
      <c r="G40" t="str">
        <f t="shared" si="2"/>
        <v>+</v>
      </c>
      <c r="I40" t="s">
        <v>511</v>
      </c>
      <c r="J40" s="135">
        <f>'6pf'!Q262</f>
        <v>220465.76</v>
      </c>
      <c r="K40" t="s">
        <v>445</v>
      </c>
      <c r="L40" t="s">
        <v>512</v>
      </c>
      <c r="M40" s="135">
        <f>'6pf'!Q263+'6pf'!Q264+'6pf'!Q270</f>
        <v>220465.76</v>
      </c>
      <c r="N40" t="str">
        <f t="shared" si="3"/>
        <v>+</v>
      </c>
    </row>
    <row r="41" spans="2:14">
      <c r="B41" t="s">
        <v>513</v>
      </c>
      <c r="C41">
        <f>'6pf'!P264</f>
        <v>0</v>
      </c>
      <c r="D41" t="s">
        <v>445</v>
      </c>
      <c r="E41" t="s">
        <v>514</v>
      </c>
      <c r="F41">
        <f>'6pf'!P265+'6pf'!P266+'6pf'!P267</f>
        <v>0</v>
      </c>
      <c r="G41" t="str">
        <f t="shared" si="2"/>
        <v>+</v>
      </c>
      <c r="I41" t="s">
        <v>513</v>
      </c>
      <c r="J41" s="135">
        <f>'6pf'!Q264</f>
        <v>0</v>
      </c>
      <c r="K41" t="s">
        <v>445</v>
      </c>
      <c r="L41" t="s">
        <v>514</v>
      </c>
      <c r="M41" s="135">
        <f>'6pf'!Q265+'6pf'!Q266+'6pf'!Q267</f>
        <v>0</v>
      </c>
      <c r="N41" t="str">
        <f t="shared" si="3"/>
        <v>+</v>
      </c>
    </row>
    <row r="42" spans="2:14">
      <c r="B42" t="s">
        <v>513</v>
      </c>
      <c r="C42">
        <f>'6pf'!P264</f>
        <v>0</v>
      </c>
      <c r="D42" t="s">
        <v>445</v>
      </c>
      <c r="E42" t="s">
        <v>515</v>
      </c>
      <c r="F42">
        <f>'6pf'!P268+'6pf'!P269</f>
        <v>0</v>
      </c>
      <c r="G42" t="str">
        <f t="shared" si="2"/>
        <v>+</v>
      </c>
      <c r="I42" t="s">
        <v>513</v>
      </c>
      <c r="J42" s="135">
        <f>'6pf'!Q264</f>
        <v>0</v>
      </c>
      <c r="K42" t="s">
        <v>445</v>
      </c>
      <c r="L42" t="s">
        <v>515</v>
      </c>
      <c r="M42" s="135">
        <f>'6pf'!Q268+'6pf'!Q269</f>
        <v>0</v>
      </c>
      <c r="N42" t="str">
        <f t="shared" si="3"/>
        <v>+</v>
      </c>
    </row>
    <row r="43" spans="2:14">
      <c r="B43" t="s">
        <v>516</v>
      </c>
      <c r="C43">
        <f>'6pf'!P272</f>
        <v>0</v>
      </c>
      <c r="D43" t="s">
        <v>445</v>
      </c>
      <c r="E43" t="s">
        <v>517</v>
      </c>
      <c r="F43">
        <f>'6pf'!P273+'6pf'!P274+'6pf'!P279</f>
        <v>0</v>
      </c>
      <c r="G43" t="str">
        <f t="shared" si="2"/>
        <v>+</v>
      </c>
      <c r="I43" t="s">
        <v>516</v>
      </c>
      <c r="J43" s="135">
        <f>'6pf'!Q272</f>
        <v>0</v>
      </c>
      <c r="K43" t="s">
        <v>445</v>
      </c>
      <c r="L43" t="s">
        <v>517</v>
      </c>
      <c r="M43" s="135">
        <f>'6pf'!Q273+'6pf'!Q274+'6pf'!Q279</f>
        <v>0</v>
      </c>
      <c r="N43" t="str">
        <f t="shared" si="3"/>
        <v>+</v>
      </c>
    </row>
    <row r="44" spans="2:14">
      <c r="B44" t="s">
        <v>518</v>
      </c>
      <c r="C44">
        <f>'6pf'!P274</f>
        <v>0</v>
      </c>
      <c r="D44" t="s">
        <v>445</v>
      </c>
      <c r="E44" t="s">
        <v>519</v>
      </c>
      <c r="F44">
        <f>SUM('6pf'!P275:P276)</f>
        <v>0</v>
      </c>
      <c r="G44" t="str">
        <f t="shared" si="2"/>
        <v>+</v>
      </c>
      <c r="I44" t="s">
        <v>518</v>
      </c>
      <c r="J44" s="135">
        <f>'6pf'!Q274</f>
        <v>0</v>
      </c>
      <c r="K44" t="s">
        <v>445</v>
      </c>
      <c r="L44" t="s">
        <v>519</v>
      </c>
      <c r="M44" s="135">
        <f>SUM('6pf'!Q275:Q276)</f>
        <v>0</v>
      </c>
      <c r="N44" t="str">
        <f t="shared" si="3"/>
        <v>+</v>
      </c>
    </row>
    <row r="45" spans="2:14">
      <c r="B45" t="s">
        <v>518</v>
      </c>
      <c r="C45">
        <f>'6pf'!P274</f>
        <v>0</v>
      </c>
      <c r="D45" t="s">
        <v>445</v>
      </c>
      <c r="E45" t="s">
        <v>520</v>
      </c>
      <c r="F45">
        <f>SUM('6pf'!P277:P278)</f>
        <v>0</v>
      </c>
      <c r="G45" t="str">
        <f t="shared" si="2"/>
        <v>+</v>
      </c>
      <c r="I45" t="s">
        <v>518</v>
      </c>
      <c r="J45" s="135">
        <f>'6pf'!Q274</f>
        <v>0</v>
      </c>
      <c r="K45" t="s">
        <v>445</v>
      </c>
      <c r="L45" t="s">
        <v>520</v>
      </c>
      <c r="M45" s="135">
        <f>SUM('6pf'!Q277:Q278)</f>
        <v>0</v>
      </c>
      <c r="N45" t="str">
        <f t="shared" si="3"/>
        <v>+</v>
      </c>
    </row>
    <row r="46" spans="2:14">
      <c r="B46" t="s">
        <v>521</v>
      </c>
      <c r="C46">
        <f>'6pf'!P285</f>
        <v>0</v>
      </c>
      <c r="D46" t="s">
        <v>445</v>
      </c>
      <c r="E46" t="s">
        <v>522</v>
      </c>
      <c r="F46">
        <f>'6pf'!P286+'6pf'!P287+'6pf'!P292</f>
        <v>0</v>
      </c>
      <c r="G46" t="str">
        <f t="shared" si="2"/>
        <v>+</v>
      </c>
      <c r="I46" t="s">
        <v>521</v>
      </c>
      <c r="J46" s="135">
        <f>'6pf'!Q285</f>
        <v>0</v>
      </c>
      <c r="K46" t="s">
        <v>445</v>
      </c>
      <c r="L46" t="s">
        <v>522</v>
      </c>
      <c r="M46" s="135">
        <f>'6pf'!Q286+'6pf'!Q287+'6pf'!Q292</f>
        <v>0</v>
      </c>
      <c r="N46" t="str">
        <f t="shared" si="3"/>
        <v>+</v>
      </c>
    </row>
    <row r="47" spans="2:14">
      <c r="B47" t="s">
        <v>523</v>
      </c>
      <c r="C47">
        <f>'6pf'!P287</f>
        <v>0</v>
      </c>
      <c r="D47" t="s">
        <v>445</v>
      </c>
      <c r="E47" t="s">
        <v>524</v>
      </c>
      <c r="F47">
        <f>'6pf'!P288+'6pf'!P289</f>
        <v>0</v>
      </c>
      <c r="G47" t="str">
        <f t="shared" si="2"/>
        <v>+</v>
      </c>
      <c r="I47" t="s">
        <v>523</v>
      </c>
      <c r="J47" s="135">
        <f>'6pf'!Q287</f>
        <v>0</v>
      </c>
      <c r="K47" t="s">
        <v>445</v>
      </c>
      <c r="L47" t="s">
        <v>524</v>
      </c>
      <c r="M47" s="135">
        <f>'6pf'!Q288+'6pf'!Q289</f>
        <v>0</v>
      </c>
      <c r="N47" t="str">
        <f t="shared" si="3"/>
        <v>+</v>
      </c>
    </row>
    <row r="48" spans="2:14">
      <c r="B48" t="s">
        <v>523</v>
      </c>
      <c r="C48">
        <f>'6pf'!P287</f>
        <v>0</v>
      </c>
      <c r="D48" t="s">
        <v>445</v>
      </c>
      <c r="E48" t="s">
        <v>525</v>
      </c>
      <c r="F48">
        <f>'6pf'!P290+'6pf'!P291</f>
        <v>0</v>
      </c>
      <c r="G48" t="str">
        <f t="shared" si="2"/>
        <v>+</v>
      </c>
      <c r="I48" t="s">
        <v>523</v>
      </c>
      <c r="J48" s="135">
        <f>'6pf'!Q287</f>
        <v>0</v>
      </c>
      <c r="K48" t="s">
        <v>445</v>
      </c>
      <c r="L48" t="s">
        <v>525</v>
      </c>
      <c r="M48" s="135">
        <f>'6pf'!Q290+'6pf'!Q291</f>
        <v>0</v>
      </c>
      <c r="N48" t="str">
        <f t="shared" si="3"/>
        <v>+</v>
      </c>
    </row>
    <row r="49" spans="2:14">
      <c r="B49" t="s">
        <v>526</v>
      </c>
      <c r="C49">
        <f>'6pf'!P294</f>
        <v>0</v>
      </c>
      <c r="D49" t="s">
        <v>445</v>
      </c>
      <c r="E49" t="s">
        <v>527</v>
      </c>
      <c r="F49">
        <f>'6pf'!P295+'6pf'!P296+'6pf'!P301</f>
        <v>0</v>
      </c>
      <c r="G49" t="str">
        <f t="shared" si="2"/>
        <v>+</v>
      </c>
      <c r="I49" t="s">
        <v>526</v>
      </c>
      <c r="J49" s="135">
        <f>'6pf'!Q294</f>
        <v>0</v>
      </c>
      <c r="K49" t="s">
        <v>445</v>
      </c>
      <c r="L49" t="s">
        <v>527</v>
      </c>
      <c r="M49" s="135">
        <f>'6pf'!Q295+'6pf'!Q296+'6pf'!Q301</f>
        <v>0</v>
      </c>
      <c r="N49" t="str">
        <f t="shared" si="3"/>
        <v>+</v>
      </c>
    </row>
    <row r="50" spans="2:14">
      <c r="B50" t="s">
        <v>528</v>
      </c>
      <c r="C50">
        <f>'6pf'!P296</f>
        <v>0</v>
      </c>
      <c r="D50" t="s">
        <v>445</v>
      </c>
      <c r="E50" t="s">
        <v>529</v>
      </c>
      <c r="F50">
        <f>'6pf'!P297+'6pf'!P298</f>
        <v>0</v>
      </c>
      <c r="G50" t="str">
        <f t="shared" si="2"/>
        <v>+</v>
      </c>
      <c r="I50" t="s">
        <v>528</v>
      </c>
      <c r="J50" s="135">
        <f>'6pf'!Q296</f>
        <v>0</v>
      </c>
      <c r="K50" t="s">
        <v>445</v>
      </c>
      <c r="L50" t="s">
        <v>529</v>
      </c>
      <c r="M50" s="135">
        <f>'6pf'!Q297+'6pf'!Q298</f>
        <v>0</v>
      </c>
      <c r="N50" t="str">
        <f t="shared" si="3"/>
        <v>+</v>
      </c>
    </row>
    <row r="51" spans="2:14">
      <c r="B51" t="s">
        <v>528</v>
      </c>
      <c r="C51">
        <f>'6pf'!P296</f>
        <v>0</v>
      </c>
      <c r="D51" t="s">
        <v>445</v>
      </c>
      <c r="E51" t="s">
        <v>530</v>
      </c>
      <c r="F51">
        <f>'6pf'!P299+'6pf'!P300</f>
        <v>0</v>
      </c>
      <c r="G51" t="str">
        <f t="shared" si="2"/>
        <v>+</v>
      </c>
      <c r="I51" t="s">
        <v>528</v>
      </c>
      <c r="J51" s="135">
        <f>'6pf'!Q296</f>
        <v>0</v>
      </c>
      <c r="K51" t="s">
        <v>445</v>
      </c>
      <c r="L51" t="s">
        <v>530</v>
      </c>
      <c r="M51" s="135">
        <f>'6pf'!Q299+'6pf'!Q300</f>
        <v>0</v>
      </c>
      <c r="N51" t="str">
        <f t="shared" si="3"/>
        <v>+</v>
      </c>
    </row>
    <row r="52" spans="2:14">
      <c r="B52" t="s">
        <v>531</v>
      </c>
      <c r="C52">
        <f>'6pf'!P303</f>
        <v>0</v>
      </c>
      <c r="D52" t="s">
        <v>445</v>
      </c>
      <c r="E52" t="s">
        <v>532</v>
      </c>
      <c r="F52">
        <f>'6pf'!P304+'6pf'!P305+'6pf'!P310</f>
        <v>0</v>
      </c>
      <c r="G52" t="str">
        <f t="shared" si="2"/>
        <v>+</v>
      </c>
      <c r="I52" t="s">
        <v>531</v>
      </c>
      <c r="J52" s="135">
        <f>'6pf'!Q303</f>
        <v>0</v>
      </c>
      <c r="K52" t="s">
        <v>445</v>
      </c>
      <c r="L52" t="s">
        <v>532</v>
      </c>
      <c r="M52" s="135">
        <f>'6pf'!Q304+'6pf'!Q305+'6pf'!Q310</f>
        <v>0</v>
      </c>
      <c r="N52" t="str">
        <f t="shared" si="3"/>
        <v>+</v>
      </c>
    </row>
    <row r="53" spans="2:14">
      <c r="B53" t="s">
        <v>533</v>
      </c>
      <c r="C53">
        <f>'6pf'!P305</f>
        <v>0</v>
      </c>
      <c r="D53" t="s">
        <v>445</v>
      </c>
      <c r="E53" t="s">
        <v>534</v>
      </c>
      <c r="F53">
        <f>'6pf'!P306+'6pf'!P307</f>
        <v>0</v>
      </c>
      <c r="G53" t="str">
        <f t="shared" si="2"/>
        <v>+</v>
      </c>
      <c r="I53" t="s">
        <v>533</v>
      </c>
      <c r="J53" s="135">
        <f>'6pf'!Q305</f>
        <v>0</v>
      </c>
      <c r="K53" t="s">
        <v>445</v>
      </c>
      <c r="L53" t="s">
        <v>534</v>
      </c>
      <c r="M53" s="135">
        <f>'6pf'!Q306+'6pf'!Q307</f>
        <v>0</v>
      </c>
      <c r="N53" t="str">
        <f t="shared" si="3"/>
        <v>+</v>
      </c>
    </row>
    <row r="54" spans="2:14">
      <c r="B54" t="s">
        <v>533</v>
      </c>
      <c r="C54">
        <f>'6pf'!P305</f>
        <v>0</v>
      </c>
      <c r="D54" t="s">
        <v>445</v>
      </c>
      <c r="E54" t="s">
        <v>535</v>
      </c>
      <c r="F54">
        <f>'6pf'!P308+'6pf'!P309</f>
        <v>0</v>
      </c>
      <c r="G54" t="str">
        <f t="shared" si="2"/>
        <v>+</v>
      </c>
      <c r="I54" t="s">
        <v>533</v>
      </c>
      <c r="J54" s="135">
        <f>'6pf'!Q305</f>
        <v>0</v>
      </c>
      <c r="K54" t="s">
        <v>445</v>
      </c>
      <c r="L54" t="s">
        <v>535</v>
      </c>
      <c r="M54" s="135">
        <f>'6pf'!Q308+'6pf'!Q309</f>
        <v>0</v>
      </c>
      <c r="N54" t="str">
        <f t="shared" si="3"/>
        <v>+</v>
      </c>
    </row>
    <row r="55" spans="2:14">
      <c r="B55" t="s">
        <v>536</v>
      </c>
      <c r="C55">
        <f>'6pf'!P313</f>
        <v>0</v>
      </c>
      <c r="D55" t="s">
        <v>445</v>
      </c>
      <c r="E55" t="s">
        <v>537</v>
      </c>
      <c r="F55">
        <f>'6pf'!P314+'6pf'!P315+'6pf'!P320</f>
        <v>0</v>
      </c>
      <c r="G55" t="str">
        <f t="shared" si="2"/>
        <v>+</v>
      </c>
      <c r="I55" t="s">
        <v>536</v>
      </c>
      <c r="J55" s="135">
        <f>'6pf'!Q313</f>
        <v>0</v>
      </c>
      <c r="K55" t="s">
        <v>445</v>
      </c>
      <c r="L55" t="s">
        <v>537</v>
      </c>
      <c r="M55" s="135">
        <f>'6pf'!Q314+'6pf'!Q315+'6pf'!Q320</f>
        <v>0</v>
      </c>
      <c r="N55" t="str">
        <f t="shared" si="3"/>
        <v>+</v>
      </c>
    </row>
    <row r="56" spans="2:14">
      <c r="B56" t="s">
        <v>538</v>
      </c>
      <c r="C56">
        <f>'6pf'!P315</f>
        <v>0</v>
      </c>
      <c r="D56" t="s">
        <v>445</v>
      </c>
      <c r="E56" t="s">
        <v>539</v>
      </c>
      <c r="F56">
        <f>'6pf'!P316+'6pf'!P317</f>
        <v>0</v>
      </c>
      <c r="G56" t="str">
        <f t="shared" si="2"/>
        <v>+</v>
      </c>
      <c r="I56" t="s">
        <v>538</v>
      </c>
      <c r="J56" s="135">
        <f>'6pf'!Q315</f>
        <v>0</v>
      </c>
      <c r="K56" t="s">
        <v>445</v>
      </c>
      <c r="L56" t="s">
        <v>539</v>
      </c>
      <c r="M56" s="135">
        <f>'6pf'!Q316+'6pf'!Q317</f>
        <v>0</v>
      </c>
      <c r="N56" t="str">
        <f t="shared" si="3"/>
        <v>+</v>
      </c>
    </row>
    <row r="57" spans="2:14">
      <c r="B57" t="s">
        <v>538</v>
      </c>
      <c r="C57">
        <f>'6pf'!P315</f>
        <v>0</v>
      </c>
      <c r="D57" t="s">
        <v>445</v>
      </c>
      <c r="E57" t="s">
        <v>540</v>
      </c>
      <c r="F57">
        <f>'6pf'!P318+'6pf'!P319</f>
        <v>0</v>
      </c>
      <c r="G57" t="str">
        <f t="shared" si="2"/>
        <v>+</v>
      </c>
      <c r="I57" t="s">
        <v>538</v>
      </c>
      <c r="J57" s="135">
        <f>'6pf'!Q315</f>
        <v>0</v>
      </c>
      <c r="K57" t="s">
        <v>445</v>
      </c>
      <c r="L57" t="s">
        <v>540</v>
      </c>
      <c r="M57" s="135">
        <f>'6pf'!Q318+'6pf'!Q319</f>
        <v>0</v>
      </c>
      <c r="N57" t="str">
        <f t="shared" si="3"/>
        <v>+</v>
      </c>
    </row>
    <row r="58" spans="2:14">
      <c r="B58" t="s">
        <v>541</v>
      </c>
      <c r="C58">
        <f>'6pf'!P322</f>
        <v>0</v>
      </c>
      <c r="D58" t="s">
        <v>445</v>
      </c>
      <c r="E58" t="s">
        <v>542</v>
      </c>
      <c r="F58">
        <f>'6pf'!P323+'6pf'!P324+'6pf'!P330</f>
        <v>0</v>
      </c>
      <c r="G58" t="str">
        <f t="shared" si="2"/>
        <v>+</v>
      </c>
      <c r="I58" t="s">
        <v>541</v>
      </c>
      <c r="J58" s="135">
        <f>'6pf'!Q322</f>
        <v>0</v>
      </c>
      <c r="K58" t="s">
        <v>445</v>
      </c>
      <c r="L58" t="s">
        <v>542</v>
      </c>
      <c r="M58" s="135">
        <f>'6pf'!Q323+'6pf'!Q324+'6pf'!Q330</f>
        <v>0</v>
      </c>
      <c r="N58" t="str">
        <f t="shared" si="3"/>
        <v>+</v>
      </c>
    </row>
    <row r="59" spans="2:14">
      <c r="B59" t="s">
        <v>543</v>
      </c>
      <c r="C59">
        <f>'6pf'!P324</f>
        <v>0</v>
      </c>
      <c r="D59" t="s">
        <v>445</v>
      </c>
      <c r="E59" t="s">
        <v>544</v>
      </c>
      <c r="F59">
        <f>SUM('6pf'!P325:P327)</f>
        <v>0</v>
      </c>
      <c r="G59" t="str">
        <f t="shared" si="2"/>
        <v>+</v>
      </c>
      <c r="I59" t="s">
        <v>543</v>
      </c>
      <c r="J59" s="135">
        <f>'6pf'!Q324</f>
        <v>0</v>
      </c>
      <c r="K59" t="s">
        <v>445</v>
      </c>
      <c r="L59" t="s">
        <v>544</v>
      </c>
      <c r="M59" s="135">
        <f>SUM('6pf'!Q325:Q327)</f>
        <v>0</v>
      </c>
      <c r="N59" t="str">
        <f t="shared" si="3"/>
        <v>+</v>
      </c>
    </row>
    <row r="60" spans="2:14">
      <c r="B60" t="s">
        <v>543</v>
      </c>
      <c r="C60">
        <f>'6pf'!P324</f>
        <v>0</v>
      </c>
      <c r="D60" t="s">
        <v>445</v>
      </c>
      <c r="E60" t="s">
        <v>545</v>
      </c>
      <c r="F60">
        <f>'6pf'!P328+'6pf'!P329</f>
        <v>0</v>
      </c>
      <c r="G60" t="str">
        <f t="shared" si="2"/>
        <v>+</v>
      </c>
      <c r="I60" t="s">
        <v>543</v>
      </c>
      <c r="J60" s="135">
        <f>'6pf'!Q324</f>
        <v>0</v>
      </c>
      <c r="K60" t="s">
        <v>445</v>
      </c>
      <c r="L60" t="s">
        <v>545</v>
      </c>
      <c r="M60" s="135">
        <f>'6pf'!Q328+'6pf'!Q329</f>
        <v>0</v>
      </c>
      <c r="N60" t="str">
        <f t="shared" si="3"/>
        <v>+</v>
      </c>
    </row>
    <row r="61" spans="2:14">
      <c r="B61" t="s">
        <v>546</v>
      </c>
      <c r="C61">
        <f>'6pf'!P332</f>
        <v>5</v>
      </c>
      <c r="D61" t="s">
        <v>445</v>
      </c>
      <c r="E61" t="s">
        <v>547</v>
      </c>
      <c r="F61">
        <f>'6pf'!P333+'6pf'!P334+'6pf'!P339</f>
        <v>5</v>
      </c>
      <c r="G61" t="str">
        <f t="shared" si="2"/>
        <v>+</v>
      </c>
      <c r="I61" t="s">
        <v>546</v>
      </c>
      <c r="J61" s="135">
        <f>'6pf'!Q332</f>
        <v>81260.800000000003</v>
      </c>
      <c r="K61" t="s">
        <v>445</v>
      </c>
      <c r="L61" t="s">
        <v>547</v>
      </c>
      <c r="M61" s="135">
        <f>'6pf'!Q333+'6pf'!Q334+'6pf'!Q339</f>
        <v>81260.800000000003</v>
      </c>
      <c r="N61" t="str">
        <f t="shared" si="3"/>
        <v>+</v>
      </c>
    </row>
    <row r="62" spans="2:14">
      <c r="B62" t="s">
        <v>548</v>
      </c>
      <c r="C62">
        <f>'6pf'!P334</f>
        <v>0</v>
      </c>
      <c r="D62" t="s">
        <v>445</v>
      </c>
      <c r="E62" t="s">
        <v>549</v>
      </c>
      <c r="F62">
        <f>'6pf'!P335+'6pf'!P336</f>
        <v>0</v>
      </c>
      <c r="G62" t="str">
        <f t="shared" si="2"/>
        <v>+</v>
      </c>
      <c r="I62" t="s">
        <v>548</v>
      </c>
      <c r="J62" s="135">
        <f>'6pf'!Q334</f>
        <v>0</v>
      </c>
      <c r="K62" t="s">
        <v>445</v>
      </c>
      <c r="L62" t="s">
        <v>549</v>
      </c>
      <c r="M62" s="135">
        <f>'6pf'!Q335+'6pf'!Q336</f>
        <v>0</v>
      </c>
      <c r="N62" t="str">
        <f t="shared" si="3"/>
        <v>+</v>
      </c>
    </row>
    <row r="63" spans="2:14">
      <c r="B63" t="s">
        <v>548</v>
      </c>
      <c r="C63">
        <f>'6pf'!P334</f>
        <v>0</v>
      </c>
      <c r="D63" t="s">
        <v>445</v>
      </c>
      <c r="E63" t="s">
        <v>550</v>
      </c>
      <c r="F63">
        <f>'6pf'!P337+'6pf'!P338</f>
        <v>0</v>
      </c>
      <c r="G63" t="str">
        <f t="shared" si="2"/>
        <v>+</v>
      </c>
      <c r="I63" t="s">
        <v>548</v>
      </c>
      <c r="J63" s="135">
        <f>'6pf'!Q334</f>
        <v>0</v>
      </c>
      <c r="K63" t="s">
        <v>445</v>
      </c>
      <c r="L63" t="s">
        <v>550</v>
      </c>
      <c r="M63" s="135">
        <f>'6pf'!Q337+'6pf'!Q338</f>
        <v>0</v>
      </c>
      <c r="N63" t="str">
        <f t="shared" si="3"/>
        <v>+</v>
      </c>
    </row>
    <row r="64" spans="2:14">
      <c r="B64" t="s">
        <v>551</v>
      </c>
      <c r="C64">
        <f>'6pf'!P341</f>
        <v>2</v>
      </c>
      <c r="D64" t="s">
        <v>445</v>
      </c>
      <c r="E64" t="s">
        <v>552</v>
      </c>
      <c r="F64">
        <f>SUM('6pf'!P342:P344)</f>
        <v>2</v>
      </c>
      <c r="G64" t="str">
        <f t="shared" si="2"/>
        <v>+</v>
      </c>
      <c r="I64" t="s">
        <v>551</v>
      </c>
      <c r="J64" s="135">
        <f>'6pf'!Q341</f>
        <v>105783</v>
      </c>
      <c r="K64" t="s">
        <v>445</v>
      </c>
      <c r="L64" t="s">
        <v>552</v>
      </c>
      <c r="M64" s="135">
        <f>SUM('6pf'!Q342:Q344)</f>
        <v>105783</v>
      </c>
      <c r="N64" t="str">
        <f t="shared" si="3"/>
        <v>+</v>
      </c>
    </row>
    <row r="65" spans="2:14">
      <c r="B65" t="s">
        <v>553</v>
      </c>
      <c r="C65">
        <f>'6pf'!P348</f>
        <v>0</v>
      </c>
      <c r="D65" t="s">
        <v>445</v>
      </c>
      <c r="E65" t="s">
        <v>554</v>
      </c>
      <c r="F65">
        <f>'6pf'!P349+'6pf'!P350+'6pf'!P356</f>
        <v>0</v>
      </c>
      <c r="G65" t="str">
        <f t="shared" si="2"/>
        <v>+</v>
      </c>
      <c r="I65" t="s">
        <v>553</v>
      </c>
      <c r="J65" s="135">
        <f>'6pf'!Q348</f>
        <v>0</v>
      </c>
      <c r="K65" t="s">
        <v>445</v>
      </c>
      <c r="L65" t="s">
        <v>554</v>
      </c>
      <c r="M65" s="135">
        <f>'6pf'!Q349+'6pf'!Q350+'6pf'!Q356</f>
        <v>0</v>
      </c>
      <c r="N65" t="str">
        <f t="shared" si="3"/>
        <v>+</v>
      </c>
    </row>
    <row r="66" spans="2:14">
      <c r="B66" t="s">
        <v>555</v>
      </c>
      <c r="C66">
        <f>'6pf'!P350</f>
        <v>0</v>
      </c>
      <c r="D66" t="s">
        <v>445</v>
      </c>
      <c r="E66" t="s">
        <v>556</v>
      </c>
      <c r="F66">
        <f>'6pf'!P351+'6pf'!P352</f>
        <v>0</v>
      </c>
      <c r="G66" t="str">
        <f t="shared" si="2"/>
        <v>+</v>
      </c>
      <c r="I66" t="s">
        <v>555</v>
      </c>
      <c r="J66" s="135">
        <f>'6pf'!Q350</f>
        <v>0</v>
      </c>
      <c r="K66" t="s">
        <v>445</v>
      </c>
      <c r="L66" t="s">
        <v>556</v>
      </c>
      <c r="M66" s="135">
        <f>'6pf'!Q351+'6pf'!Q352</f>
        <v>0</v>
      </c>
      <c r="N66" t="str">
        <f t="shared" si="3"/>
        <v>+</v>
      </c>
    </row>
    <row r="67" spans="2:14">
      <c r="B67" t="s">
        <v>555</v>
      </c>
      <c r="C67">
        <f>'6pf'!P350</f>
        <v>0</v>
      </c>
      <c r="D67" t="s">
        <v>445</v>
      </c>
      <c r="E67" t="s">
        <v>557</v>
      </c>
      <c r="F67">
        <f>'6pf'!P354+'6pf'!P355</f>
        <v>0</v>
      </c>
      <c r="G67" t="str">
        <f t="shared" si="2"/>
        <v>+</v>
      </c>
      <c r="I67" t="s">
        <v>555</v>
      </c>
      <c r="J67" s="135">
        <f>'6pf'!Q350</f>
        <v>0</v>
      </c>
      <c r="K67" t="s">
        <v>445</v>
      </c>
      <c r="L67" t="s">
        <v>557</v>
      </c>
      <c r="M67" s="135">
        <f>'6pf'!Q354+'6pf'!Q355</f>
        <v>0</v>
      </c>
      <c r="N67" t="str">
        <f t="shared" si="3"/>
        <v>+</v>
      </c>
    </row>
    <row r="68" spans="2:14">
      <c r="B68" t="s">
        <v>558</v>
      </c>
      <c r="C68">
        <f>'6pf'!P358</f>
        <v>5</v>
      </c>
      <c r="D68" t="s">
        <v>445</v>
      </c>
      <c r="E68" t="s">
        <v>559</v>
      </c>
      <c r="F68">
        <f>'6pf'!P359+'6pf'!P370+'6pf'!P372</f>
        <v>5</v>
      </c>
      <c r="G68" t="str">
        <f t="shared" ref="G68:G99" si="4">IF(C68=F68,"+","-")</f>
        <v>+</v>
      </c>
      <c r="I68" t="s">
        <v>558</v>
      </c>
      <c r="J68" s="135">
        <f>'6pf'!Q358</f>
        <v>43863.13</v>
      </c>
      <c r="K68" t="s">
        <v>445</v>
      </c>
      <c r="L68" t="s">
        <v>559</v>
      </c>
      <c r="M68" s="135">
        <f>'6pf'!Q359+'6pf'!Q370+'6pf'!Q372</f>
        <v>43863.13</v>
      </c>
      <c r="N68" t="str">
        <f t="shared" ref="N68:N99" si="5">IF(J68=M68,"+","-")</f>
        <v>+</v>
      </c>
    </row>
    <row r="69" spans="2:14">
      <c r="B69" t="s">
        <v>560</v>
      </c>
      <c r="C69">
        <f>'6pf'!P359</f>
        <v>4</v>
      </c>
      <c r="D69" t="s">
        <v>445</v>
      </c>
      <c r="E69" t="s">
        <v>561</v>
      </c>
      <c r="F69">
        <f>'6pf'!P361+'6pf'!P364+'6pf'!P367</f>
        <v>4</v>
      </c>
      <c r="G69" t="str">
        <f t="shared" si="4"/>
        <v>+</v>
      </c>
      <c r="I69" t="s">
        <v>560</v>
      </c>
      <c r="J69" s="135">
        <f>'6pf'!Q359</f>
        <v>33019.32</v>
      </c>
      <c r="K69" t="s">
        <v>445</v>
      </c>
      <c r="L69" t="s">
        <v>561</v>
      </c>
      <c r="M69" s="135">
        <f>'6pf'!Q361+'6pf'!Q364+'6pf'!Q367</f>
        <v>33019.32</v>
      </c>
      <c r="N69" t="str">
        <f t="shared" si="5"/>
        <v>+</v>
      </c>
    </row>
    <row r="70" spans="2:14">
      <c r="B70" t="s">
        <v>562</v>
      </c>
      <c r="C70">
        <f>'6pf'!P360</f>
        <v>3</v>
      </c>
      <c r="D70" t="s">
        <v>445</v>
      </c>
      <c r="E70" t="s">
        <v>563</v>
      </c>
      <c r="F70">
        <f>'6pf'!P362+'6pf'!P365+'6pf'!P368</f>
        <v>3</v>
      </c>
      <c r="G70" t="str">
        <f t="shared" si="4"/>
        <v>+</v>
      </c>
      <c r="I70" t="s">
        <v>562</v>
      </c>
      <c r="J70" s="135">
        <f>'6pf'!Q360</f>
        <v>24336.99</v>
      </c>
      <c r="K70" t="s">
        <v>445</v>
      </c>
      <c r="L70" t="s">
        <v>563</v>
      </c>
      <c r="M70" s="135">
        <f>'6pf'!Q362+'6pf'!Q365+'6pf'!Q368</f>
        <v>24336.99</v>
      </c>
      <c r="N70" t="str">
        <f t="shared" si="5"/>
        <v>+</v>
      </c>
    </row>
    <row r="71" spans="2:14">
      <c r="B71" t="s">
        <v>564</v>
      </c>
      <c r="C71">
        <f>'6pf'!P372</f>
        <v>1</v>
      </c>
      <c r="D71" t="s">
        <v>445</v>
      </c>
      <c r="E71" t="s">
        <v>565</v>
      </c>
      <c r="F71">
        <f>SUM('6pf'!P373:P375)</f>
        <v>1</v>
      </c>
      <c r="G71" t="str">
        <f t="shared" si="4"/>
        <v>+</v>
      </c>
      <c r="I71" t="s">
        <v>564</v>
      </c>
      <c r="J71" s="135">
        <f>'6pf'!Q372</f>
        <v>10843.81</v>
      </c>
      <c r="K71" t="s">
        <v>445</v>
      </c>
      <c r="L71" t="s">
        <v>565</v>
      </c>
      <c r="M71" s="135">
        <f>SUM('6pf'!Q373:Q375)</f>
        <v>10843.81</v>
      </c>
      <c r="N71" t="str">
        <f t="shared" si="5"/>
        <v>+</v>
      </c>
    </row>
    <row r="72" spans="2:14">
      <c r="B72" t="s">
        <v>566</v>
      </c>
      <c r="C72">
        <f>'6pf'!P379</f>
        <v>149</v>
      </c>
      <c r="D72" t="s">
        <v>445</v>
      </c>
      <c r="E72" t="s">
        <v>567</v>
      </c>
      <c r="F72">
        <f>SUM('6pf'!P380:P385)</f>
        <v>149</v>
      </c>
      <c r="G72" t="str">
        <f t="shared" si="4"/>
        <v>+</v>
      </c>
      <c r="I72" t="s">
        <v>566</v>
      </c>
      <c r="J72" s="135">
        <f>'6pf'!Q379</f>
        <v>676104.75</v>
      </c>
      <c r="K72" t="s">
        <v>445</v>
      </c>
      <c r="L72" t="s">
        <v>567</v>
      </c>
      <c r="M72" s="135">
        <f>SUM('6pf'!Q380:Q385)</f>
        <v>676104.75</v>
      </c>
      <c r="N72" t="str">
        <f t="shared" si="5"/>
        <v>+</v>
      </c>
    </row>
    <row r="73" spans="2:14">
      <c r="B73" t="s">
        <v>566</v>
      </c>
      <c r="C73">
        <f>'6pf'!P379</f>
        <v>149</v>
      </c>
      <c r="D73" t="s">
        <v>445</v>
      </c>
      <c r="E73" t="s">
        <v>568</v>
      </c>
      <c r="F73">
        <f>'6pf'!P386+'6pf'!P394+'6pf'!P404+'6pf'!P409+'6pf'!P415</f>
        <v>149</v>
      </c>
      <c r="G73" t="str">
        <f t="shared" si="4"/>
        <v>+</v>
      </c>
      <c r="I73" t="s">
        <v>566</v>
      </c>
      <c r="J73" s="135">
        <f>'6pf'!Q379</f>
        <v>676104.75</v>
      </c>
      <c r="K73" t="s">
        <v>445</v>
      </c>
      <c r="L73" t="s">
        <v>568</v>
      </c>
      <c r="M73" s="135">
        <f>'6pf'!Q386+'6pf'!Q394+'6pf'!Q404+'6pf'!Q409+'6pf'!Q415</f>
        <v>676104.74999999988</v>
      </c>
      <c r="N73" t="str">
        <f t="shared" si="5"/>
        <v>+</v>
      </c>
    </row>
    <row r="74" spans="2:14">
      <c r="B74" t="s">
        <v>569</v>
      </c>
      <c r="C74">
        <f>'6pf'!P386</f>
        <v>135</v>
      </c>
      <c r="D74" t="s">
        <v>445</v>
      </c>
      <c r="E74" t="s">
        <v>570</v>
      </c>
      <c r="F74">
        <f>SUM('6pf'!P387:P391)</f>
        <v>135</v>
      </c>
      <c r="G74" t="str">
        <f t="shared" si="4"/>
        <v>+</v>
      </c>
      <c r="I74" t="s">
        <v>569</v>
      </c>
      <c r="J74" s="135">
        <f>'6pf'!Q386</f>
        <v>604741.1</v>
      </c>
      <c r="K74" t="s">
        <v>445</v>
      </c>
      <c r="L74" t="s">
        <v>570</v>
      </c>
      <c r="M74" s="135">
        <f>SUM('6pf'!Q387:Q391)</f>
        <v>604741.1</v>
      </c>
      <c r="N74" t="str">
        <f t="shared" si="5"/>
        <v>+</v>
      </c>
    </row>
    <row r="75" spans="2:14">
      <c r="B75" t="s">
        <v>571</v>
      </c>
      <c r="C75">
        <f>'6pf'!P394</f>
        <v>13</v>
      </c>
      <c r="D75" t="s">
        <v>445</v>
      </c>
      <c r="E75" t="s">
        <v>572</v>
      </c>
      <c r="F75">
        <f>SUM('6pf'!P395:P399)</f>
        <v>13</v>
      </c>
      <c r="G75" t="str">
        <f t="shared" si="4"/>
        <v>+</v>
      </c>
      <c r="I75" t="s">
        <v>571</v>
      </c>
      <c r="J75" s="135">
        <f>'6pf'!Q394</f>
        <v>67668.33</v>
      </c>
      <c r="K75" t="s">
        <v>445</v>
      </c>
      <c r="L75" t="s">
        <v>572</v>
      </c>
      <c r="M75" s="135">
        <f>SUM('6pf'!Q395:Q399)</f>
        <v>67668.33</v>
      </c>
      <c r="N75" t="str">
        <f t="shared" si="5"/>
        <v>+</v>
      </c>
    </row>
    <row r="76" spans="2:14">
      <c r="B76" t="s">
        <v>571</v>
      </c>
      <c r="C76">
        <f>'6pf'!P394</f>
        <v>13</v>
      </c>
      <c r="D76" t="s">
        <v>445</v>
      </c>
      <c r="E76" t="s">
        <v>573</v>
      </c>
      <c r="F76">
        <f>SUM('6pf'!P400:P403)</f>
        <v>13</v>
      </c>
      <c r="G76" t="str">
        <f t="shared" si="4"/>
        <v>+</v>
      </c>
      <c r="I76" t="s">
        <v>571</v>
      </c>
      <c r="J76" s="135">
        <f>'6pf'!Q394</f>
        <v>67668.33</v>
      </c>
      <c r="K76" t="s">
        <v>445</v>
      </c>
      <c r="L76" t="s">
        <v>573</v>
      </c>
      <c r="M76" s="135">
        <f>SUM('6pf'!Q400:Q403)</f>
        <v>67668.33</v>
      </c>
      <c r="N76" t="str">
        <f t="shared" si="5"/>
        <v>+</v>
      </c>
    </row>
    <row r="77" spans="2:14">
      <c r="B77" t="s">
        <v>574</v>
      </c>
      <c r="C77">
        <f>'6pf'!P404</f>
        <v>0</v>
      </c>
      <c r="D77" t="s">
        <v>445</v>
      </c>
      <c r="E77" t="s">
        <v>575</v>
      </c>
      <c r="F77">
        <f>SUM('6pf'!P405:P408)</f>
        <v>0</v>
      </c>
      <c r="G77" t="str">
        <f t="shared" si="4"/>
        <v>+</v>
      </c>
      <c r="I77" t="s">
        <v>574</v>
      </c>
      <c r="J77" s="135">
        <f>'6pf'!Q404</f>
        <v>0</v>
      </c>
      <c r="K77" t="s">
        <v>445</v>
      </c>
      <c r="L77" t="s">
        <v>575</v>
      </c>
      <c r="M77" s="135">
        <f>SUM('6pf'!Q405:Q408)</f>
        <v>0</v>
      </c>
      <c r="N77" t="str">
        <f t="shared" si="5"/>
        <v>+</v>
      </c>
    </row>
    <row r="78" spans="2:14">
      <c r="B78" t="s">
        <v>576</v>
      </c>
      <c r="C78">
        <f>'6pf'!P409</f>
        <v>1</v>
      </c>
      <c r="D78" t="s">
        <v>445</v>
      </c>
      <c r="E78" t="s">
        <v>577</v>
      </c>
      <c r="F78">
        <f>SUM('6pf'!P410:P414)</f>
        <v>1</v>
      </c>
      <c r="G78" t="str">
        <f t="shared" si="4"/>
        <v>+</v>
      </c>
      <c r="I78" t="s">
        <v>576</v>
      </c>
      <c r="J78" s="135">
        <f>'6pf'!Q409</f>
        <v>3695.32</v>
      </c>
      <c r="K78" t="s">
        <v>445</v>
      </c>
      <c r="L78" t="s">
        <v>577</v>
      </c>
      <c r="M78" s="135">
        <f>SUM('6pf'!Q410:Q414)</f>
        <v>3695.32</v>
      </c>
      <c r="N78" t="str">
        <f t="shared" si="5"/>
        <v>+</v>
      </c>
    </row>
    <row r="79" spans="2:14">
      <c r="B79" t="s">
        <v>578</v>
      </c>
      <c r="C79">
        <f>'6pf'!P415</f>
        <v>0</v>
      </c>
      <c r="D79" t="s">
        <v>445</v>
      </c>
      <c r="E79" t="s">
        <v>579</v>
      </c>
      <c r="F79">
        <f>SUM('6pf'!P416:P419)</f>
        <v>0</v>
      </c>
      <c r="G79" t="str">
        <f t="shared" si="4"/>
        <v>+</v>
      </c>
      <c r="I79" t="s">
        <v>578</v>
      </c>
      <c r="J79" s="135">
        <f>'6pf'!Q415</f>
        <v>0</v>
      </c>
      <c r="K79" t="s">
        <v>445</v>
      </c>
      <c r="L79" t="s">
        <v>579</v>
      </c>
      <c r="M79" s="135">
        <f>SUM('6pf'!Q416:Q419)</f>
        <v>0</v>
      </c>
      <c r="N79" t="str">
        <f t="shared" si="5"/>
        <v>+</v>
      </c>
    </row>
    <row r="80" spans="2:14">
      <c r="B80" t="s">
        <v>580</v>
      </c>
      <c r="C80">
        <f>'6pf'!P420</f>
        <v>0</v>
      </c>
      <c r="D80" t="s">
        <v>445</v>
      </c>
      <c r="E80" t="s">
        <v>581</v>
      </c>
      <c r="F80">
        <f>SUM('6pf'!P421:P424)</f>
        <v>0</v>
      </c>
      <c r="G80" t="str">
        <f t="shared" si="4"/>
        <v>+</v>
      </c>
      <c r="I80" t="s">
        <v>580</v>
      </c>
      <c r="J80" s="135">
        <f>'6pf'!Q420</f>
        <v>0</v>
      </c>
      <c r="K80" t="s">
        <v>445</v>
      </c>
      <c r="L80" t="s">
        <v>581</v>
      </c>
      <c r="M80" s="135">
        <f>SUM('6pf'!Q421:Q424)</f>
        <v>0</v>
      </c>
      <c r="N80" t="str">
        <f t="shared" si="5"/>
        <v>+</v>
      </c>
    </row>
    <row r="81" spans="2:14">
      <c r="B81" t="s">
        <v>582</v>
      </c>
      <c r="C81">
        <f>'6pf'!P426</f>
        <v>425</v>
      </c>
      <c r="D81" t="s">
        <v>583</v>
      </c>
      <c r="E81" t="s">
        <v>584</v>
      </c>
      <c r="F81">
        <f>'6pf'!P427+'6pf'!P451+'6pf'!P452+'6pf'!P453</f>
        <v>452</v>
      </c>
      <c r="G81" t="str">
        <f>IF(C81&lt;=F81,"+","-")</f>
        <v>+</v>
      </c>
      <c r="I81" t="s">
        <v>582</v>
      </c>
      <c r="J81" s="135">
        <f>'6pf'!Q426</f>
        <v>3388400.09</v>
      </c>
      <c r="K81" t="s">
        <v>583</v>
      </c>
      <c r="L81" t="s">
        <v>584</v>
      </c>
      <c r="M81" s="135">
        <f>'6pf'!Q427+'6pf'!Q451+'6pf'!Q452+'6pf'!Q453</f>
        <v>3688774.6300000004</v>
      </c>
      <c r="N81" t="str">
        <f>IF(J81&lt;=M81,"+","-")</f>
        <v>+</v>
      </c>
    </row>
    <row r="82" spans="2:14">
      <c r="B82" t="s">
        <v>585</v>
      </c>
      <c r="C82">
        <f>'6pf'!P427</f>
        <v>450</v>
      </c>
      <c r="D82" t="s">
        <v>445</v>
      </c>
      <c r="E82" t="s">
        <v>586</v>
      </c>
      <c r="F82">
        <f>'6pf'!P428+'6pf'!P438+'6pf'!P450</f>
        <v>450</v>
      </c>
      <c r="G82" t="str">
        <f t="shared" ref="G82:G87" si="6">IF(C82=F82,"+","-")</f>
        <v>+</v>
      </c>
      <c r="I82" t="s">
        <v>585</v>
      </c>
      <c r="J82" s="135">
        <f>'6pf'!Q427</f>
        <v>3672088.64</v>
      </c>
      <c r="K82" t="s">
        <v>445</v>
      </c>
      <c r="L82" t="s">
        <v>586</v>
      </c>
      <c r="M82" s="135">
        <f>'6pf'!Q428+'6pf'!Q438+'6pf'!Q450</f>
        <v>3672088.64</v>
      </c>
      <c r="N82" t="str">
        <f t="shared" ref="N82:N87" si="7">IF(J82=M82,"+","-")</f>
        <v>+</v>
      </c>
    </row>
    <row r="83" spans="2:14">
      <c r="B83" t="s">
        <v>587</v>
      </c>
      <c r="C83">
        <f>'6pf'!P428</f>
        <v>16</v>
      </c>
      <c r="D83" t="s">
        <v>445</v>
      </c>
      <c r="E83" t="s">
        <v>588</v>
      </c>
      <c r="F83" s="138">
        <f>SUM('6pf'!P429:P431)</f>
        <v>16</v>
      </c>
      <c r="G83" t="str">
        <f t="shared" si="6"/>
        <v>+</v>
      </c>
      <c r="I83" t="s">
        <v>587</v>
      </c>
      <c r="J83" s="135">
        <f>'6pf'!Q428</f>
        <v>193943.14</v>
      </c>
      <c r="K83" t="s">
        <v>445</v>
      </c>
      <c r="L83" t="s">
        <v>588</v>
      </c>
      <c r="M83" s="138">
        <f>SUM('6pf'!Q429:Q431)</f>
        <v>193943.14</v>
      </c>
      <c r="N83" t="str">
        <f t="shared" si="7"/>
        <v>+</v>
      </c>
    </row>
    <row r="84" spans="2:14">
      <c r="B84" t="s">
        <v>589</v>
      </c>
      <c r="C84">
        <f>'6pf'!P432</f>
        <v>0</v>
      </c>
      <c r="D84" t="s">
        <v>445</v>
      </c>
      <c r="E84" t="s">
        <v>590</v>
      </c>
      <c r="F84">
        <f>SUM('6pf'!P433:P435)</f>
        <v>0</v>
      </c>
      <c r="G84" t="str">
        <f t="shared" si="6"/>
        <v>+</v>
      </c>
      <c r="I84" t="s">
        <v>589</v>
      </c>
      <c r="J84" s="135">
        <f>'6pf'!Q432</f>
        <v>0</v>
      </c>
      <c r="K84" t="s">
        <v>445</v>
      </c>
      <c r="L84" t="s">
        <v>590</v>
      </c>
      <c r="M84" s="135">
        <f>SUM('6pf'!Q433:Q435)</f>
        <v>0</v>
      </c>
      <c r="N84" t="str">
        <f t="shared" si="7"/>
        <v>+</v>
      </c>
    </row>
    <row r="85" spans="2:14">
      <c r="B85" t="s">
        <v>591</v>
      </c>
      <c r="C85">
        <f>'6pf'!P440</f>
        <v>448</v>
      </c>
      <c r="D85" t="s">
        <v>445</v>
      </c>
      <c r="E85" t="s">
        <v>592</v>
      </c>
      <c r="F85">
        <f>SUM('6pf'!P441:P444)</f>
        <v>448</v>
      </c>
      <c r="G85" t="str">
        <f t="shared" si="6"/>
        <v>+</v>
      </c>
      <c r="I85" t="s">
        <v>591</v>
      </c>
      <c r="J85" s="135">
        <f>'6pf'!Q440</f>
        <v>3663686.95</v>
      </c>
      <c r="K85" t="s">
        <v>445</v>
      </c>
      <c r="L85" t="s">
        <v>592</v>
      </c>
      <c r="M85" s="135">
        <f>SUM('6pf'!Q441:Q444)</f>
        <v>3663686.95</v>
      </c>
      <c r="N85" t="str">
        <f t="shared" si="7"/>
        <v>+</v>
      </c>
    </row>
    <row r="86" spans="2:14">
      <c r="B86" t="s">
        <v>593</v>
      </c>
      <c r="C86">
        <f>'6pf'!P445</f>
        <v>173</v>
      </c>
      <c r="D86" t="s">
        <v>445</v>
      </c>
      <c r="E86" t="s">
        <v>594</v>
      </c>
      <c r="F86">
        <f>SUM('6pf'!P446:P449)</f>
        <v>173</v>
      </c>
      <c r="G86" t="str">
        <f t="shared" si="6"/>
        <v>+</v>
      </c>
      <c r="I86" t="s">
        <v>593</v>
      </c>
      <c r="J86" s="135">
        <f>'6pf'!Q445</f>
        <v>1081141.25</v>
      </c>
      <c r="K86" t="s">
        <v>445</v>
      </c>
      <c r="L86" t="s">
        <v>594</v>
      </c>
      <c r="M86" s="135">
        <f>SUM('6pf'!Q446:Q449)</f>
        <v>1081141.25</v>
      </c>
      <c r="N86" t="str">
        <f t="shared" si="7"/>
        <v>+</v>
      </c>
    </row>
    <row r="87" spans="2:14">
      <c r="B87" t="s">
        <v>595</v>
      </c>
      <c r="C87">
        <f>'6pf'!P476</f>
        <v>0</v>
      </c>
      <c r="D87" t="s">
        <v>445</v>
      </c>
      <c r="E87" t="s">
        <v>596</v>
      </c>
      <c r="F87">
        <f>'6pf'!P477+'6pf'!P478</f>
        <v>0</v>
      </c>
      <c r="G87" t="str">
        <f t="shared" si="6"/>
        <v>+</v>
      </c>
      <c r="I87" t="s">
        <v>595</v>
      </c>
      <c r="J87" s="135">
        <f>'6pf'!Q476</f>
        <v>0</v>
      </c>
      <c r="K87" t="s">
        <v>445</v>
      </c>
      <c r="L87" t="s">
        <v>596</v>
      </c>
      <c r="M87" s="135">
        <f>'6pf'!Q477+'6pf'!Q478</f>
        <v>0</v>
      </c>
      <c r="N87" t="str">
        <f t="shared" si="7"/>
        <v>+</v>
      </c>
    </row>
    <row r="88" spans="2:14">
      <c r="B88" t="s">
        <v>597</v>
      </c>
      <c r="C88">
        <f>'6pf'!P480</f>
        <v>0</v>
      </c>
      <c r="D88" t="s">
        <v>583</v>
      </c>
      <c r="E88" t="s">
        <v>598</v>
      </c>
      <c r="F88">
        <f>'6pf'!P481+'6pf'!P482+'6pf'!P486+'6pf'!P489+'6pf'!P490</f>
        <v>0</v>
      </c>
      <c r="G88" t="str">
        <f>IF(C88&lt;=F88,"+","-")</f>
        <v>+</v>
      </c>
      <c r="I88" t="s">
        <v>597</v>
      </c>
      <c r="J88" s="135">
        <f>'6pf'!Q480</f>
        <v>0</v>
      </c>
      <c r="K88" t="s">
        <v>583</v>
      </c>
      <c r="L88" t="s">
        <v>598</v>
      </c>
      <c r="M88" s="135">
        <f>'6pf'!Q481+'6pf'!Q482+'6pf'!Q486+'6pf'!Q489+'6pf'!Q490</f>
        <v>0</v>
      </c>
      <c r="N88" t="str">
        <f>IF(J88&lt;=M88,"+","-")</f>
        <v>+</v>
      </c>
    </row>
    <row r="89" spans="2:14">
      <c r="B89" t="s">
        <v>599</v>
      </c>
      <c r="C89">
        <f>'6pf'!P482</f>
        <v>0</v>
      </c>
      <c r="D89" t="s">
        <v>445</v>
      </c>
      <c r="E89" t="s">
        <v>600</v>
      </c>
      <c r="F89">
        <f>SUM('6pf'!P483:P485)</f>
        <v>0</v>
      </c>
      <c r="G89" t="str">
        <f t="shared" ref="G89:G113" si="8">IF(C89=F89,"+","-")</f>
        <v>+</v>
      </c>
      <c r="I89" t="s">
        <v>599</v>
      </c>
      <c r="J89" s="135">
        <f>'6pf'!Q482</f>
        <v>0</v>
      </c>
      <c r="K89" t="s">
        <v>445</v>
      </c>
      <c r="L89" t="s">
        <v>600</v>
      </c>
      <c r="M89" s="135">
        <f>SUM('6pf'!Q483:Q485)</f>
        <v>0</v>
      </c>
      <c r="N89" t="str">
        <f t="shared" ref="N89:N113" si="9">IF(J89=M89,"+","-")</f>
        <v>+</v>
      </c>
    </row>
    <row r="90" spans="2:14">
      <c r="B90" t="s">
        <v>601</v>
      </c>
      <c r="C90">
        <f>'6pf'!P486</f>
        <v>0</v>
      </c>
      <c r="D90" t="s">
        <v>445</v>
      </c>
      <c r="E90" t="s">
        <v>602</v>
      </c>
      <c r="F90">
        <f>'6pf'!P487+'6pf'!P488</f>
        <v>0</v>
      </c>
      <c r="G90" t="str">
        <f t="shared" si="8"/>
        <v>+</v>
      </c>
      <c r="I90" t="s">
        <v>601</v>
      </c>
      <c r="J90" s="135">
        <f>'6pf'!Q486</f>
        <v>0</v>
      </c>
      <c r="K90" t="s">
        <v>445</v>
      </c>
      <c r="L90" t="s">
        <v>602</v>
      </c>
      <c r="M90" s="135">
        <f>'6pf'!Q487+'6pf'!Q488</f>
        <v>0</v>
      </c>
      <c r="N90" t="str">
        <f t="shared" si="9"/>
        <v>+</v>
      </c>
    </row>
    <row r="91" spans="2:14">
      <c r="B91" t="s">
        <v>603</v>
      </c>
      <c r="C91">
        <f>'6pf'!P492</f>
        <v>0</v>
      </c>
      <c r="D91" t="s">
        <v>445</v>
      </c>
      <c r="E91" t="s">
        <v>604</v>
      </c>
      <c r="F91">
        <f>'6pf'!P493+'6pf'!P497</f>
        <v>0</v>
      </c>
      <c r="G91" t="str">
        <f t="shared" si="8"/>
        <v>+</v>
      </c>
      <c r="I91" t="s">
        <v>603</v>
      </c>
      <c r="J91" s="135">
        <f>'6pf'!Q492</f>
        <v>0</v>
      </c>
      <c r="K91" t="s">
        <v>445</v>
      </c>
      <c r="L91" t="s">
        <v>604</v>
      </c>
      <c r="M91" s="135">
        <f>'6pf'!Q493+'6pf'!Q497</f>
        <v>0</v>
      </c>
      <c r="N91" t="str">
        <f t="shared" si="9"/>
        <v>+</v>
      </c>
    </row>
    <row r="92" spans="2:14">
      <c r="B92" t="s">
        <v>605</v>
      </c>
      <c r="C92">
        <f>'6pf'!P493</f>
        <v>0</v>
      </c>
      <c r="D92" t="s">
        <v>445</v>
      </c>
      <c r="E92" t="s">
        <v>606</v>
      </c>
      <c r="F92">
        <f>SUM('6pf'!P494:P496)</f>
        <v>0</v>
      </c>
      <c r="G92" t="str">
        <f t="shared" si="8"/>
        <v>+</v>
      </c>
      <c r="I92" t="s">
        <v>605</v>
      </c>
      <c r="J92" s="135">
        <f>'6pf'!Q493</f>
        <v>0</v>
      </c>
      <c r="K92" t="s">
        <v>445</v>
      </c>
      <c r="L92" t="s">
        <v>606</v>
      </c>
      <c r="M92" s="135">
        <f>SUM('6pf'!Q494:Q496)</f>
        <v>0</v>
      </c>
      <c r="N92" t="str">
        <f t="shared" si="9"/>
        <v>+</v>
      </c>
    </row>
    <row r="93" spans="2:14">
      <c r="B93" t="s">
        <v>607</v>
      </c>
      <c r="C93">
        <f>'6pf'!P497</f>
        <v>0</v>
      </c>
      <c r="D93" t="s">
        <v>445</v>
      </c>
      <c r="E93" t="s">
        <v>608</v>
      </c>
      <c r="F93">
        <f>SUM('6pf'!P498:P499)</f>
        <v>0</v>
      </c>
      <c r="G93" t="str">
        <f t="shared" si="8"/>
        <v>+</v>
      </c>
      <c r="I93" t="s">
        <v>607</v>
      </c>
      <c r="J93" s="135">
        <f>'6pf'!Q497</f>
        <v>0</v>
      </c>
      <c r="K93" t="s">
        <v>445</v>
      </c>
      <c r="L93" t="s">
        <v>608</v>
      </c>
      <c r="M93" s="135">
        <f>SUM('6pf'!Q498:Q499)</f>
        <v>0</v>
      </c>
      <c r="N93" t="str">
        <f t="shared" si="9"/>
        <v>+</v>
      </c>
    </row>
    <row r="94" spans="2:14">
      <c r="B94" t="s">
        <v>609</v>
      </c>
      <c r="C94">
        <f>'6pf'!P501</f>
        <v>64</v>
      </c>
      <c r="D94" t="s">
        <v>445</v>
      </c>
      <c r="E94" t="s">
        <v>610</v>
      </c>
      <c r="F94">
        <f>SUM('6pf'!P502:P506)</f>
        <v>64</v>
      </c>
      <c r="G94" t="str">
        <f t="shared" si="8"/>
        <v>+</v>
      </c>
      <c r="I94" t="s">
        <v>609</v>
      </c>
      <c r="J94" s="135">
        <f>'6pf'!Q501</f>
        <v>350680.75</v>
      </c>
      <c r="K94" t="s">
        <v>445</v>
      </c>
      <c r="L94" t="s">
        <v>610</v>
      </c>
      <c r="M94" s="135">
        <f>SUM('6pf'!Q502:Q506)</f>
        <v>350680.75</v>
      </c>
      <c r="N94" t="str">
        <f t="shared" si="9"/>
        <v>+</v>
      </c>
    </row>
    <row r="95" spans="2:14">
      <c r="B95" t="s">
        <v>609</v>
      </c>
      <c r="C95">
        <f>'6pf'!P501</f>
        <v>64</v>
      </c>
      <c r="D95" t="s">
        <v>445</v>
      </c>
      <c r="E95" t="s">
        <v>611</v>
      </c>
      <c r="F95">
        <f>SUM('6pf'!P507:P515)</f>
        <v>64</v>
      </c>
      <c r="G95" t="str">
        <f t="shared" si="8"/>
        <v>+</v>
      </c>
      <c r="I95" t="s">
        <v>609</v>
      </c>
      <c r="J95" s="135">
        <f>'6pf'!Q501</f>
        <v>350680.75</v>
      </c>
      <c r="K95" t="s">
        <v>445</v>
      </c>
      <c r="L95" t="s">
        <v>611</v>
      </c>
      <c r="M95" s="135">
        <f>SUM('6pf'!Q507:Q515)</f>
        <v>350680.75</v>
      </c>
      <c r="N95" t="str">
        <f t="shared" si="9"/>
        <v>+</v>
      </c>
    </row>
    <row r="96" spans="2:14">
      <c r="B96" t="s">
        <v>612</v>
      </c>
      <c r="C96">
        <f>'6pf'!P524</f>
        <v>0</v>
      </c>
      <c r="D96" t="s">
        <v>445</v>
      </c>
      <c r="E96" t="s">
        <v>613</v>
      </c>
      <c r="F96">
        <f>SUM('6pf'!P525:P527)</f>
        <v>0</v>
      </c>
      <c r="G96" t="str">
        <f t="shared" si="8"/>
        <v>+</v>
      </c>
      <c r="I96" t="s">
        <v>612</v>
      </c>
      <c r="J96" s="135">
        <f>'6pf'!Q524</f>
        <v>0</v>
      </c>
      <c r="K96" t="s">
        <v>445</v>
      </c>
      <c r="L96" t="s">
        <v>613</v>
      </c>
      <c r="M96" s="135">
        <f>SUM('6pf'!Q525:Q527)</f>
        <v>0</v>
      </c>
      <c r="N96" t="str">
        <f t="shared" si="9"/>
        <v>+</v>
      </c>
    </row>
    <row r="97" spans="2:14">
      <c r="B97" t="s">
        <v>614</v>
      </c>
      <c r="C97">
        <f>'6pf'!P533</f>
        <v>0</v>
      </c>
      <c r="D97" t="s">
        <v>445</v>
      </c>
      <c r="E97" t="s">
        <v>615</v>
      </c>
      <c r="F97">
        <f>'6pf'!P534+'6pf'!P541</f>
        <v>0</v>
      </c>
      <c r="G97" t="str">
        <f t="shared" si="8"/>
        <v>+</v>
      </c>
      <c r="I97" t="s">
        <v>614</v>
      </c>
      <c r="J97" s="135">
        <f>'6pf'!Q533</f>
        <v>0</v>
      </c>
      <c r="K97" t="s">
        <v>445</v>
      </c>
      <c r="L97" t="s">
        <v>615</v>
      </c>
      <c r="M97" s="135">
        <f>'6pf'!Q534+'6pf'!Q541</f>
        <v>0</v>
      </c>
      <c r="N97" t="str">
        <f t="shared" si="9"/>
        <v>+</v>
      </c>
    </row>
    <row r="98" spans="2:14">
      <c r="B98" t="s">
        <v>616</v>
      </c>
      <c r="C98">
        <f>'6pf'!P534</f>
        <v>0</v>
      </c>
      <c r="D98" t="s">
        <v>445</v>
      </c>
      <c r="E98" t="s">
        <v>617</v>
      </c>
      <c r="F98">
        <f>'6pf'!P535+'6pf'!P537+'6pf'!P539</f>
        <v>0</v>
      </c>
      <c r="G98" t="str">
        <f t="shared" si="8"/>
        <v>+</v>
      </c>
      <c r="I98" t="s">
        <v>616</v>
      </c>
      <c r="J98" s="135">
        <f>'6pf'!Q534</f>
        <v>0</v>
      </c>
      <c r="K98" t="s">
        <v>445</v>
      </c>
      <c r="L98" t="s">
        <v>617</v>
      </c>
      <c r="M98" s="135">
        <f>'6pf'!Q535+'6pf'!Q537+'6pf'!Q539</f>
        <v>0</v>
      </c>
      <c r="N98" t="str">
        <f t="shared" si="9"/>
        <v>+</v>
      </c>
    </row>
    <row r="99" spans="2:14">
      <c r="B99" t="s">
        <v>618</v>
      </c>
      <c r="C99">
        <f>'6pf'!P541</f>
        <v>0</v>
      </c>
      <c r="D99" t="s">
        <v>445</v>
      </c>
      <c r="E99" t="s">
        <v>619</v>
      </c>
      <c r="F99">
        <f>SUM('6pf'!P542:P544)</f>
        <v>0</v>
      </c>
      <c r="G99" t="str">
        <f t="shared" si="8"/>
        <v>+</v>
      </c>
      <c r="I99" t="s">
        <v>618</v>
      </c>
      <c r="J99" s="135">
        <f>'6pf'!Q541</f>
        <v>0</v>
      </c>
      <c r="K99" t="s">
        <v>445</v>
      </c>
      <c r="L99" t="s">
        <v>619</v>
      </c>
      <c r="M99" s="135">
        <f>SUM('6pf'!Q542:Q544)</f>
        <v>0</v>
      </c>
      <c r="N99" t="str">
        <f t="shared" si="9"/>
        <v>+</v>
      </c>
    </row>
    <row r="100" spans="2:14">
      <c r="B100" t="s">
        <v>620</v>
      </c>
      <c r="C100">
        <f>'6pf'!P545</f>
        <v>0</v>
      </c>
      <c r="D100" t="s">
        <v>445</v>
      </c>
      <c r="E100" t="s">
        <v>621</v>
      </c>
      <c r="F100">
        <f>'6pf'!P546+'6pf'!P550</f>
        <v>0</v>
      </c>
      <c r="G100" t="str">
        <f t="shared" si="8"/>
        <v>+</v>
      </c>
      <c r="I100" t="s">
        <v>620</v>
      </c>
      <c r="J100" s="135">
        <f>'6pf'!Q545</f>
        <v>0</v>
      </c>
      <c r="K100" t="s">
        <v>445</v>
      </c>
      <c r="L100" t="s">
        <v>621</v>
      </c>
      <c r="M100" s="135">
        <f>'6pf'!Q546+'6pf'!Q550</f>
        <v>0</v>
      </c>
      <c r="N100" t="str">
        <f t="shared" si="9"/>
        <v>+</v>
      </c>
    </row>
    <row r="101" spans="2:14">
      <c r="B101" t="s">
        <v>622</v>
      </c>
      <c r="C101">
        <f>'6pf'!P546</f>
        <v>0</v>
      </c>
      <c r="D101" t="s">
        <v>445</v>
      </c>
      <c r="E101" t="s">
        <v>623</v>
      </c>
      <c r="F101">
        <f>SUM('6pf'!P547:P549)</f>
        <v>0</v>
      </c>
      <c r="G101" t="str">
        <f t="shared" si="8"/>
        <v>+</v>
      </c>
      <c r="I101" t="s">
        <v>622</v>
      </c>
      <c r="J101" s="135">
        <f>'6pf'!Q546</f>
        <v>0</v>
      </c>
      <c r="K101" t="s">
        <v>445</v>
      </c>
      <c r="L101" t="s">
        <v>623</v>
      </c>
      <c r="M101" s="135">
        <f>SUM('6pf'!Q547:Q549)</f>
        <v>0</v>
      </c>
      <c r="N101" t="str">
        <f t="shared" si="9"/>
        <v>+</v>
      </c>
    </row>
    <row r="102" spans="2:14">
      <c r="B102" t="s">
        <v>624</v>
      </c>
      <c r="C102">
        <f>'6pf'!P550</f>
        <v>0</v>
      </c>
      <c r="D102" t="s">
        <v>445</v>
      </c>
      <c r="E102" t="s">
        <v>625</v>
      </c>
      <c r="F102">
        <f>SUM('6pf'!P551:P553)</f>
        <v>0</v>
      </c>
      <c r="G102" t="str">
        <f t="shared" si="8"/>
        <v>+</v>
      </c>
      <c r="I102" t="s">
        <v>624</v>
      </c>
      <c r="J102" s="135">
        <f>'6pf'!Q550</f>
        <v>0</v>
      </c>
      <c r="K102" t="s">
        <v>445</v>
      </c>
      <c r="L102" t="s">
        <v>625</v>
      </c>
      <c r="M102" s="135">
        <f>SUM('6pf'!Q551:Q553)</f>
        <v>0</v>
      </c>
      <c r="N102" t="str">
        <f t="shared" si="9"/>
        <v>+</v>
      </c>
    </row>
    <row r="103" spans="2:14">
      <c r="B103" t="s">
        <v>626</v>
      </c>
      <c r="C103">
        <f>'6pf'!P554</f>
        <v>4</v>
      </c>
      <c r="D103" t="s">
        <v>445</v>
      </c>
      <c r="E103" t="s">
        <v>627</v>
      </c>
      <c r="F103">
        <f>'6pf'!P555+'6pf'!P560</f>
        <v>4</v>
      </c>
      <c r="G103" t="str">
        <f t="shared" si="8"/>
        <v>+</v>
      </c>
      <c r="I103" t="s">
        <v>626</v>
      </c>
      <c r="J103" s="135">
        <f>'6pf'!Q554</f>
        <v>33019.32</v>
      </c>
      <c r="K103" t="s">
        <v>445</v>
      </c>
      <c r="L103" t="s">
        <v>627</v>
      </c>
      <c r="M103" s="135">
        <f>'6pf'!Q555+'6pf'!Q560</f>
        <v>33019.32</v>
      </c>
      <c r="N103" t="str">
        <f t="shared" si="9"/>
        <v>+</v>
      </c>
    </row>
    <row r="104" spans="2:14">
      <c r="B104" t="s">
        <v>628</v>
      </c>
      <c r="C104">
        <f>'6pf'!P555</f>
        <v>4</v>
      </c>
      <c r="D104" t="s">
        <v>445</v>
      </c>
      <c r="E104" t="s">
        <v>629</v>
      </c>
      <c r="F104">
        <f>SUM('6pf'!P556:P559)</f>
        <v>4</v>
      </c>
      <c r="G104" t="str">
        <f t="shared" si="8"/>
        <v>+</v>
      </c>
      <c r="I104" t="s">
        <v>628</v>
      </c>
      <c r="J104" s="135">
        <f>'6pf'!Q555</f>
        <v>33019.32</v>
      </c>
      <c r="K104" t="s">
        <v>445</v>
      </c>
      <c r="L104" t="s">
        <v>629</v>
      </c>
      <c r="M104" s="135">
        <f>SUM('6pf'!Q556:Q559)</f>
        <v>33019.32</v>
      </c>
      <c r="N104" t="str">
        <f t="shared" si="9"/>
        <v>+</v>
      </c>
    </row>
    <row r="105" spans="2:14">
      <c r="B105" t="s">
        <v>630</v>
      </c>
      <c r="C105">
        <f>'6pf'!P560</f>
        <v>0</v>
      </c>
      <c r="D105" t="s">
        <v>445</v>
      </c>
      <c r="E105" t="s">
        <v>631</v>
      </c>
      <c r="F105">
        <f>SUM('6pf'!P561:P563)</f>
        <v>0</v>
      </c>
      <c r="G105" t="str">
        <f t="shared" si="8"/>
        <v>+</v>
      </c>
      <c r="I105" t="s">
        <v>630</v>
      </c>
      <c r="J105" s="135">
        <f>'6pf'!Q560</f>
        <v>0</v>
      </c>
      <c r="K105" t="s">
        <v>445</v>
      </c>
      <c r="L105" t="s">
        <v>631</v>
      </c>
      <c r="M105" s="135">
        <f>SUM('6pf'!Q561:Q563)</f>
        <v>0</v>
      </c>
      <c r="N105" t="str">
        <f t="shared" si="9"/>
        <v>+</v>
      </c>
    </row>
    <row r="106" spans="2:14">
      <c r="B106" t="s">
        <v>632</v>
      </c>
      <c r="C106">
        <f>'6pf'!P564</f>
        <v>0</v>
      </c>
      <c r="D106" t="s">
        <v>445</v>
      </c>
      <c r="E106" t="s">
        <v>633</v>
      </c>
      <c r="F106">
        <f>'6pf'!P565+'6pf'!P568</f>
        <v>0</v>
      </c>
      <c r="G106" t="str">
        <f t="shared" si="8"/>
        <v>+</v>
      </c>
      <c r="I106" t="s">
        <v>632</v>
      </c>
      <c r="J106" s="135">
        <f>'6pf'!Q564</f>
        <v>0</v>
      </c>
      <c r="K106" t="s">
        <v>445</v>
      </c>
      <c r="L106" t="s">
        <v>633</v>
      </c>
      <c r="M106" s="135">
        <f>'6pf'!Q565+'6pf'!Q568</f>
        <v>0</v>
      </c>
      <c r="N106" t="str">
        <f t="shared" si="9"/>
        <v>+</v>
      </c>
    </row>
    <row r="107" spans="2:14">
      <c r="B107" t="s">
        <v>634</v>
      </c>
      <c r="C107">
        <f>'6pf'!P565</f>
        <v>0</v>
      </c>
      <c r="D107" t="s">
        <v>445</v>
      </c>
      <c r="E107" t="s">
        <v>635</v>
      </c>
      <c r="F107">
        <f>'6pf'!P566+'6pf'!P567</f>
        <v>0</v>
      </c>
      <c r="G107" t="str">
        <f t="shared" si="8"/>
        <v>+</v>
      </c>
      <c r="I107" t="s">
        <v>634</v>
      </c>
      <c r="J107" s="135">
        <f>'6pf'!Q565</f>
        <v>0</v>
      </c>
      <c r="K107" t="s">
        <v>445</v>
      </c>
      <c r="L107" t="s">
        <v>635</v>
      </c>
      <c r="M107" s="135">
        <f>'6pf'!Q566+'6pf'!Q567</f>
        <v>0</v>
      </c>
      <c r="N107" t="str">
        <f t="shared" si="9"/>
        <v>+</v>
      </c>
    </row>
    <row r="108" spans="2:14">
      <c r="B108" t="s">
        <v>636</v>
      </c>
      <c r="C108">
        <f>'6pf'!P568</f>
        <v>0</v>
      </c>
      <c r="D108" t="s">
        <v>445</v>
      </c>
      <c r="E108" t="s">
        <v>637</v>
      </c>
      <c r="F108">
        <f>'6pf'!P569+'6pf'!P570</f>
        <v>0</v>
      </c>
      <c r="G108" t="str">
        <f t="shared" si="8"/>
        <v>+</v>
      </c>
      <c r="I108" t="s">
        <v>636</v>
      </c>
      <c r="J108" s="135">
        <f>'6pf'!Q568</f>
        <v>0</v>
      </c>
      <c r="K108" t="s">
        <v>445</v>
      </c>
      <c r="L108" t="s">
        <v>637</v>
      </c>
      <c r="M108" s="135">
        <f>'6pf'!Q569+'6pf'!Q570</f>
        <v>0</v>
      </c>
      <c r="N108" t="str">
        <f t="shared" si="9"/>
        <v>+</v>
      </c>
    </row>
    <row r="109" spans="2:14">
      <c r="B109" t="s">
        <v>638</v>
      </c>
      <c r="C109">
        <f>'6pf'!P571</f>
        <v>3</v>
      </c>
      <c r="D109" t="s">
        <v>445</v>
      </c>
      <c r="E109" t="s">
        <v>639</v>
      </c>
      <c r="F109">
        <f>'6pf'!P572+'6pf'!P575</f>
        <v>3</v>
      </c>
      <c r="G109" t="str">
        <f t="shared" si="8"/>
        <v>+</v>
      </c>
      <c r="I109" t="s">
        <v>638</v>
      </c>
      <c r="J109" s="135">
        <f>'6pf'!Q571</f>
        <v>17204.810000000001</v>
      </c>
      <c r="K109" t="s">
        <v>445</v>
      </c>
      <c r="L109" t="s">
        <v>639</v>
      </c>
      <c r="M109" s="135">
        <f>'6pf'!Q572+'6pf'!Q575</f>
        <v>17204.809999999998</v>
      </c>
      <c r="N109" t="str">
        <f t="shared" si="9"/>
        <v>+</v>
      </c>
    </row>
    <row r="110" spans="2:14">
      <c r="B110" t="s">
        <v>640</v>
      </c>
      <c r="C110">
        <f>'6pf'!P572</f>
        <v>1</v>
      </c>
      <c r="D110" t="s">
        <v>445</v>
      </c>
      <c r="E110" t="s">
        <v>641</v>
      </c>
      <c r="F110">
        <f>'6pf'!P573+'6pf'!P574</f>
        <v>1</v>
      </c>
      <c r="G110" t="str">
        <f t="shared" si="8"/>
        <v>+</v>
      </c>
      <c r="I110" t="s">
        <v>640</v>
      </c>
      <c r="J110" s="135">
        <f>'6pf'!Q572</f>
        <v>10843.81</v>
      </c>
      <c r="K110" t="s">
        <v>445</v>
      </c>
      <c r="L110" t="s">
        <v>641</v>
      </c>
      <c r="M110" s="135">
        <f>'6pf'!Q573+'6pf'!Q574</f>
        <v>10843.81</v>
      </c>
      <c r="N110" t="str">
        <f t="shared" si="9"/>
        <v>+</v>
      </c>
    </row>
    <row r="111" spans="2:14">
      <c r="B111" t="s">
        <v>642</v>
      </c>
      <c r="C111">
        <f>'6pf'!P575</f>
        <v>2</v>
      </c>
      <c r="D111" t="s">
        <v>445</v>
      </c>
      <c r="E111" t="s">
        <v>643</v>
      </c>
      <c r="F111">
        <f>'6pf'!P576+'6pf'!P577</f>
        <v>2</v>
      </c>
      <c r="G111" t="str">
        <f t="shared" si="8"/>
        <v>+</v>
      </c>
      <c r="I111" t="s">
        <v>642</v>
      </c>
      <c r="J111" s="135">
        <f>'6pf'!Q575</f>
        <v>6361</v>
      </c>
      <c r="K111" t="s">
        <v>445</v>
      </c>
      <c r="L111" t="s">
        <v>643</v>
      </c>
      <c r="M111" s="135">
        <f>'6pf'!Q576+'6pf'!Q577</f>
        <v>6361</v>
      </c>
      <c r="N111" t="str">
        <f t="shared" si="9"/>
        <v>+</v>
      </c>
    </row>
    <row r="112" spans="2:14">
      <c r="B112" t="s">
        <v>644</v>
      </c>
      <c r="C112">
        <f>'6pf'!P578</f>
        <v>3</v>
      </c>
      <c r="D112" t="s">
        <v>445</v>
      </c>
      <c r="E112" t="s">
        <v>645</v>
      </c>
      <c r="F112">
        <f>'6pf'!P579+'6pf'!P580</f>
        <v>3</v>
      </c>
      <c r="G112" t="str">
        <f t="shared" si="8"/>
        <v>+</v>
      </c>
      <c r="I112" t="s">
        <v>644</v>
      </c>
      <c r="J112" s="135">
        <f>'6pf'!Q578</f>
        <v>27424.51</v>
      </c>
      <c r="K112" t="s">
        <v>445</v>
      </c>
      <c r="L112" t="s">
        <v>645</v>
      </c>
      <c r="M112" s="135">
        <f>'6pf'!Q579+'6pf'!Q580</f>
        <v>27424.51</v>
      </c>
      <c r="N112" t="str">
        <f t="shared" si="9"/>
        <v>+</v>
      </c>
    </row>
    <row r="113" spans="2:14">
      <c r="B113" t="s">
        <v>587</v>
      </c>
      <c r="C113">
        <f>'6pf'!P428</f>
        <v>16</v>
      </c>
      <c r="D113" t="s">
        <v>445</v>
      </c>
      <c r="E113" t="s">
        <v>646</v>
      </c>
      <c r="F113">
        <f>'6pf'!P110+'6pf'!P135+'6pf'!P156+'6pf'!P181+'6pf'!P195+'6pf'!P225+'6pf'!P269+'6pf'!P278+'6pf'!P291+'6pf'!P300+'6pf'!P309+'6pf'!P319+'6pf'!P329+'6pf'!P338+'6pf'!P355+'6pf'!P371</f>
        <v>16</v>
      </c>
      <c r="G113" t="str">
        <f t="shared" si="8"/>
        <v>+</v>
      </c>
      <c r="I113" t="s">
        <v>587</v>
      </c>
      <c r="J113" s="135">
        <f>'6pf'!Q428</f>
        <v>193943.14</v>
      </c>
      <c r="K113" t="s">
        <v>445</v>
      </c>
      <c r="L113" t="s">
        <v>646</v>
      </c>
      <c r="M113" s="135">
        <f>'6pf'!Q110+'6pf'!Q135+'6pf'!Q156+'6pf'!Q181+'6pf'!Q195+'6pf'!Q225+'6pf'!Q269+'6pf'!Q278+'6pf'!Q291+'6pf'!Q300+'6pf'!Q309+'6pf'!Q319+'6pf'!Q329+'6pf'!Q338+'6pf'!Q355+'6pf'!Q371</f>
        <v>193943.14</v>
      </c>
      <c r="N113" t="str">
        <f t="shared" si="9"/>
        <v>+</v>
      </c>
    </row>
    <row r="114" spans="2:14">
      <c r="B114" t="s">
        <v>591</v>
      </c>
      <c r="C114">
        <f>'6pf'!P440</f>
        <v>448</v>
      </c>
      <c r="D114" t="s">
        <v>583</v>
      </c>
      <c r="E114" t="s">
        <v>647</v>
      </c>
      <c r="F114">
        <f>'6pf'!P438+'6pf'!P428</f>
        <v>448</v>
      </c>
      <c r="G114" t="str">
        <f>IF(C114&lt;=F114,"+","-")</f>
        <v>+</v>
      </c>
      <c r="I114" t="s">
        <v>591</v>
      </c>
      <c r="J114" s="135">
        <f>'6pf'!Q440</f>
        <v>3663686.95</v>
      </c>
      <c r="K114" t="s">
        <v>583</v>
      </c>
      <c r="L114" t="s">
        <v>647</v>
      </c>
      <c r="M114" s="135">
        <f>'6pf'!Q438+'6pf'!Q428</f>
        <v>3663686.95</v>
      </c>
      <c r="N114" t="str">
        <f>IF(J114&lt;=M114,"+","-")</f>
        <v>+</v>
      </c>
    </row>
    <row r="115" spans="2:14">
      <c r="B115" t="s">
        <v>648</v>
      </c>
      <c r="C115">
        <f>'6pf'!P529</f>
        <v>2916</v>
      </c>
      <c r="D115" t="s">
        <v>445</v>
      </c>
      <c r="E115" t="s">
        <v>649</v>
      </c>
      <c r="F115">
        <f>'6pf'!P114+'6pf'!P133+'6pf'!P139+'6pf'!P157+'6pf'!P182+'6pf'!P191+'6pf'!P203+'6pf'!P207+'6pf'!P208+'6pf'!P232+'6pf'!P268+'6pf'!P277+'6pf'!P290+'6pf'!P299+'6pf'!P308+'6pf'!P318+'6pf'!P328+'6pf'!P337+'6pf'!P359+'6pf'!P370+'6pf'!P428+'6pf'!P354-'6pf'!P371-'6pf'!P195</f>
        <v>2916</v>
      </c>
      <c r="G115" t="str">
        <f>IF(C115=F115,"+","-")</f>
        <v>+</v>
      </c>
      <c r="I115" t="s">
        <v>648</v>
      </c>
      <c r="J115" s="135">
        <f>'6pf'!Q529</f>
        <v>11040759.210000001</v>
      </c>
      <c r="K115" t="s">
        <v>445</v>
      </c>
      <c r="L115" t="s">
        <v>649</v>
      </c>
      <c r="M115" s="135">
        <f>'6pf'!Q114+'6pf'!Q133+'6pf'!Q139+'6pf'!Q157+'6pf'!Q182+'6pf'!Q191+'6pf'!Q203+'6pf'!Q207+'6pf'!Q208+'6pf'!Q232+'6pf'!Q268+'6pf'!Q277+'6pf'!Q290+'6pf'!Q299+'6pf'!Q308+'6pf'!Q318+'6pf'!Q328+'6pf'!Q337+'6pf'!Q359+'6pf'!Q370+'6pf'!Q428+'6pf'!Q354-'6pf'!Q371-'6pf'!Q195</f>
        <v>11040759.210000003</v>
      </c>
      <c r="N115" t="str">
        <f>IF(J115=M115,"+","-")</f>
        <v>+</v>
      </c>
    </row>
    <row r="116" spans="2:14">
      <c r="B116" t="s">
        <v>650</v>
      </c>
      <c r="C116">
        <f>'6pf'!P47</f>
        <v>77</v>
      </c>
      <c r="D116" t="s">
        <v>445</v>
      </c>
      <c r="E116" t="s">
        <v>651</v>
      </c>
      <c r="F116">
        <f>'6pf'!P36+'6pf'!P40+'6pf'!P41+'6pf'!P42+'6pf'!P43+'6pf'!P44+'6pf'!P45+'6pf'!P46</f>
        <v>77</v>
      </c>
      <c r="G116" t="str">
        <f>IF(C116=F116,"+","-")</f>
        <v>+</v>
      </c>
      <c r="I116" t="s">
        <v>650</v>
      </c>
      <c r="J116" s="135">
        <f>'6pf'!Q47</f>
        <v>379305.22</v>
      </c>
      <c r="K116" t="s">
        <v>445</v>
      </c>
      <c r="L116" t="s">
        <v>651</v>
      </c>
      <c r="M116" s="135">
        <f>'6pf'!Q36+'6pf'!Q40+'6pf'!Q41+'6pf'!Q42+'6pf'!Q43+'6pf'!Q44+'6pf'!Q45+'6pf'!Q46</f>
        <v>379305.22</v>
      </c>
      <c r="N116" t="str">
        <f>IF(J116=M116,"+","-")</f>
        <v>+</v>
      </c>
    </row>
    <row r="117" spans="2:14">
      <c r="B117" t="s">
        <v>652</v>
      </c>
      <c r="C117">
        <f>'6pf'!P240</f>
        <v>0</v>
      </c>
      <c r="D117" t="s">
        <v>445</v>
      </c>
      <c r="E117" t="s">
        <v>653</v>
      </c>
      <c r="F117">
        <f>'6pf'!P227+'6pf'!P229+'6pf'!P231+'6pf'!P236+'6pf'!P234+'6pf'!P238</f>
        <v>0</v>
      </c>
      <c r="G117" t="str">
        <f>IF(C117=F117,"+","-")</f>
        <v>+</v>
      </c>
      <c r="I117" t="s">
        <v>652</v>
      </c>
      <c r="J117" s="135">
        <f>'6pf'!Q240</f>
        <v>0</v>
      </c>
      <c r="K117" t="s">
        <v>445</v>
      </c>
      <c r="L117" t="s">
        <v>653</v>
      </c>
      <c r="M117" s="135">
        <f>'6pf'!Q227+'6pf'!Q229+'6pf'!Q231+'6pf'!Q236+'6pf'!Q234+'6pf'!Q238</f>
        <v>0</v>
      </c>
      <c r="N117" t="str">
        <f>IF(J117=M117,"+","-")</f>
        <v>+</v>
      </c>
    </row>
    <row r="118" spans="2:14">
      <c r="B118" t="s">
        <v>654</v>
      </c>
      <c r="C118">
        <f>'6pf'!P441</f>
        <v>1</v>
      </c>
      <c r="D118" t="s">
        <v>583</v>
      </c>
      <c r="E118">
        <v>367</v>
      </c>
      <c r="F118">
        <f>'6pf'!P429</f>
        <v>1</v>
      </c>
      <c r="G118" t="str">
        <f>IF(C118&lt;=F118,"+","-")</f>
        <v>+</v>
      </c>
      <c r="I118" t="s">
        <v>654</v>
      </c>
      <c r="J118" s="135">
        <f>'6pf'!Q441</f>
        <v>18457.78</v>
      </c>
      <c r="K118" t="s">
        <v>583</v>
      </c>
      <c r="L118">
        <v>367</v>
      </c>
      <c r="M118" s="135">
        <f>'6pf'!Q429</f>
        <v>18457.78</v>
      </c>
      <c r="N118" t="str">
        <f>IF(J118&lt;=M118,"+","-")</f>
        <v>+</v>
      </c>
    </row>
    <row r="119" spans="2:14">
      <c r="B119" t="s">
        <v>655</v>
      </c>
      <c r="C119">
        <f>'6pf'!P442</f>
        <v>3</v>
      </c>
      <c r="D119" t="s">
        <v>583</v>
      </c>
      <c r="E119">
        <v>368</v>
      </c>
      <c r="F119">
        <f>'6pf'!P430</f>
        <v>3</v>
      </c>
      <c r="G119" t="str">
        <f>IF(C119&lt;=F119,"+","-")</f>
        <v>+</v>
      </c>
      <c r="I119" t="s">
        <v>655</v>
      </c>
      <c r="J119" s="135">
        <f>'6pf'!Q442</f>
        <v>51557.31</v>
      </c>
      <c r="K119" t="s">
        <v>583</v>
      </c>
      <c r="L119">
        <v>368</v>
      </c>
      <c r="M119" s="135">
        <f>'6pf'!Q430</f>
        <v>51557.31</v>
      </c>
      <c r="N119" t="str">
        <f>IF(J119&lt;=M119,"+","-")</f>
        <v>+</v>
      </c>
    </row>
    <row r="120" spans="2:14">
      <c r="B120" t="s">
        <v>656</v>
      </c>
      <c r="C120">
        <f>'6pf'!P443</f>
        <v>12</v>
      </c>
      <c r="D120" t="s">
        <v>583</v>
      </c>
      <c r="E120">
        <v>369</v>
      </c>
      <c r="F120">
        <f>'6pf'!P431</f>
        <v>12</v>
      </c>
      <c r="G120" t="str">
        <f>IF(C120&lt;=F120,"+","-")</f>
        <v>+</v>
      </c>
      <c r="I120" t="s">
        <v>656</v>
      </c>
      <c r="J120" s="135">
        <f>'6pf'!Q443</f>
        <v>123928.05</v>
      </c>
      <c r="K120" t="s">
        <v>583</v>
      </c>
      <c r="L120">
        <v>369</v>
      </c>
      <c r="M120" s="135">
        <f>'6pf'!Q431</f>
        <v>123928.05</v>
      </c>
      <c r="N120" t="str">
        <f>IF(J120&lt;=M120,"+","-")</f>
        <v>+</v>
      </c>
    </row>
    <row r="121" spans="2:14">
      <c r="B121" t="s">
        <v>657</v>
      </c>
      <c r="C121">
        <f>'6pf'!P444</f>
        <v>432</v>
      </c>
      <c r="D121" t="s">
        <v>583</v>
      </c>
      <c r="E121">
        <v>376</v>
      </c>
      <c r="F121">
        <f>'6pf'!P438</f>
        <v>432</v>
      </c>
      <c r="G121" t="str">
        <f>IF(C121&lt;=F121,"+","-")</f>
        <v>+</v>
      </c>
      <c r="I121" t="s">
        <v>657</v>
      </c>
      <c r="J121" s="135">
        <f>'6pf'!Q444</f>
        <v>3469743.81</v>
      </c>
      <c r="K121" t="s">
        <v>583</v>
      </c>
      <c r="L121">
        <v>376</v>
      </c>
      <c r="M121" s="135">
        <f>'6pf'!Q438</f>
        <v>3469743.81</v>
      </c>
      <c r="N121" t="str">
        <f>IF(J121&lt;=M121,"+","-")</f>
        <v>+</v>
      </c>
    </row>
    <row r="122" spans="2:14">
      <c r="B122" t="s">
        <v>558</v>
      </c>
      <c r="C122">
        <f>'6pf'!P358</f>
        <v>5</v>
      </c>
      <c r="D122" t="s">
        <v>445</v>
      </c>
      <c r="E122" t="s">
        <v>658</v>
      </c>
      <c r="F122">
        <f>'6pf'!P534+'6pf'!P546+'6pf'!P555+'6pf'!P565+'6pf'!P572</f>
        <v>5</v>
      </c>
      <c r="G122" t="str">
        <f t="shared" ref="G122:G129" si="10">IF(C122=F122,"+","-")</f>
        <v>+</v>
      </c>
      <c r="I122" t="s">
        <v>558</v>
      </c>
      <c r="J122" s="135">
        <f>'6pf'!Q358</f>
        <v>43863.13</v>
      </c>
      <c r="K122" t="s">
        <v>445</v>
      </c>
      <c r="L122" t="s">
        <v>658</v>
      </c>
      <c r="M122" s="135">
        <f>'6pf'!Q534+'6pf'!Q546+'6pf'!Q555+'6pf'!Q565+'6pf'!Q572</f>
        <v>43863.13</v>
      </c>
      <c r="N122" t="str">
        <f t="shared" ref="N122:N129" si="11">IF(J122=M122,"+","-")</f>
        <v>+</v>
      </c>
    </row>
    <row r="123" spans="2:14">
      <c r="B123" t="s">
        <v>659</v>
      </c>
      <c r="C123">
        <f>'6pf'!P359+'6pf'!P370</f>
        <v>4</v>
      </c>
      <c r="D123" t="s">
        <v>445</v>
      </c>
      <c r="E123" t="s">
        <v>660</v>
      </c>
      <c r="F123">
        <f>'6pf'!P534+'6pf'!P546+'6pf'!P555</f>
        <v>4</v>
      </c>
      <c r="G123" t="str">
        <f t="shared" si="10"/>
        <v>+</v>
      </c>
      <c r="I123" t="s">
        <v>659</v>
      </c>
      <c r="J123" s="135">
        <f>'6pf'!Q359+'6pf'!Q370</f>
        <v>33019.32</v>
      </c>
      <c r="K123" t="s">
        <v>445</v>
      </c>
      <c r="L123" t="s">
        <v>660</v>
      </c>
      <c r="M123" s="135">
        <f>'6pf'!Q534+'6pf'!Q546+'6pf'!Q555</f>
        <v>33019.32</v>
      </c>
      <c r="N123" t="str">
        <f t="shared" si="11"/>
        <v>+</v>
      </c>
    </row>
    <row r="124" spans="2:14">
      <c r="B124" t="s">
        <v>661</v>
      </c>
      <c r="C124">
        <f>'6pf'!P361</f>
        <v>0</v>
      </c>
      <c r="D124" t="s">
        <v>445</v>
      </c>
      <c r="E124" t="s">
        <v>662</v>
      </c>
      <c r="F124">
        <f>'6pf'!P535+'6pf'!P547+'6pf'!P556</f>
        <v>0</v>
      </c>
      <c r="G124" t="str">
        <f t="shared" si="10"/>
        <v>+</v>
      </c>
      <c r="I124" t="s">
        <v>661</v>
      </c>
      <c r="J124" s="135">
        <f>'6pf'!Q361</f>
        <v>0</v>
      </c>
      <c r="K124" t="s">
        <v>445</v>
      </c>
      <c r="L124" t="s">
        <v>662</v>
      </c>
      <c r="M124" s="135">
        <f>'6pf'!Q535+'6pf'!Q547+'6pf'!Q556</f>
        <v>0</v>
      </c>
      <c r="N124" t="str">
        <f t="shared" si="11"/>
        <v>+</v>
      </c>
    </row>
    <row r="125" spans="2:14">
      <c r="B125" t="s">
        <v>663</v>
      </c>
      <c r="C125">
        <f>'6pf'!P364</f>
        <v>4</v>
      </c>
      <c r="D125" t="s">
        <v>445</v>
      </c>
      <c r="E125" t="s">
        <v>664</v>
      </c>
      <c r="F125">
        <f>'6pf'!P537+'6pf'!P548+'6pf'!P557</f>
        <v>4</v>
      </c>
      <c r="G125" t="str">
        <f t="shared" si="10"/>
        <v>+</v>
      </c>
      <c r="I125" t="s">
        <v>663</v>
      </c>
      <c r="J125" s="135">
        <f>'6pf'!Q364</f>
        <v>33019.32</v>
      </c>
      <c r="K125" t="s">
        <v>445</v>
      </c>
      <c r="L125" t="s">
        <v>664</v>
      </c>
      <c r="M125" s="135">
        <f>'6pf'!Q537+'6pf'!Q548+'6pf'!Q557</f>
        <v>33019.32</v>
      </c>
      <c r="N125" t="str">
        <f t="shared" si="11"/>
        <v>+</v>
      </c>
    </row>
    <row r="126" spans="2:14">
      <c r="B126" t="s">
        <v>665</v>
      </c>
      <c r="C126">
        <f>'6pf'!P367</f>
        <v>0</v>
      </c>
      <c r="D126" t="s">
        <v>445</v>
      </c>
      <c r="E126" t="s">
        <v>666</v>
      </c>
      <c r="F126">
        <f>'6pf'!P539+'6pf'!P549+'6pf'!P558</f>
        <v>0</v>
      </c>
      <c r="G126" t="str">
        <f t="shared" si="10"/>
        <v>+</v>
      </c>
      <c r="I126" t="s">
        <v>665</v>
      </c>
      <c r="J126" s="135">
        <f>'6pf'!Q367</f>
        <v>0</v>
      </c>
      <c r="K126" t="s">
        <v>445</v>
      </c>
      <c r="L126" t="s">
        <v>666</v>
      </c>
      <c r="M126" s="135">
        <f>'6pf'!Q539+'6pf'!Q549+'6pf'!Q558</f>
        <v>0</v>
      </c>
      <c r="N126" t="str">
        <f t="shared" si="11"/>
        <v>+</v>
      </c>
    </row>
    <row r="127" spans="2:14">
      <c r="B127" t="s">
        <v>564</v>
      </c>
      <c r="C127">
        <f>'6pf'!P372</f>
        <v>1</v>
      </c>
      <c r="D127" t="s">
        <v>445</v>
      </c>
      <c r="E127" t="s">
        <v>667</v>
      </c>
      <c r="F127">
        <f>'6pf'!P565+'6pf'!P572</f>
        <v>1</v>
      </c>
      <c r="G127" t="str">
        <f t="shared" si="10"/>
        <v>+</v>
      </c>
      <c r="I127" t="s">
        <v>564</v>
      </c>
      <c r="J127" s="135">
        <f>'6pf'!Q372</f>
        <v>10843.81</v>
      </c>
      <c r="K127" t="s">
        <v>445</v>
      </c>
      <c r="L127" t="s">
        <v>667</v>
      </c>
      <c r="M127" s="135">
        <f>'6pf'!Q565+'6pf'!Q572</f>
        <v>10843.81</v>
      </c>
      <c r="N127" t="str">
        <f t="shared" si="11"/>
        <v>+</v>
      </c>
    </row>
    <row r="128" spans="2:14">
      <c r="B128" t="s">
        <v>668</v>
      </c>
      <c r="C128">
        <f>'6pf'!P373</f>
        <v>1</v>
      </c>
      <c r="D128" t="s">
        <v>445</v>
      </c>
      <c r="E128" t="s">
        <v>669</v>
      </c>
      <c r="F128">
        <f>'6pf'!P566+'6pf'!P573</f>
        <v>1</v>
      </c>
      <c r="G128" t="str">
        <f t="shared" si="10"/>
        <v>+</v>
      </c>
      <c r="I128" t="s">
        <v>668</v>
      </c>
      <c r="J128" s="135">
        <f>'6pf'!Q373</f>
        <v>10843.81</v>
      </c>
      <c r="K128" t="s">
        <v>445</v>
      </c>
      <c r="L128" t="s">
        <v>669</v>
      </c>
      <c r="M128" s="135">
        <f>'6pf'!Q566+'6pf'!Q573</f>
        <v>10843.81</v>
      </c>
      <c r="N128" t="str">
        <f t="shared" si="11"/>
        <v>+</v>
      </c>
    </row>
    <row r="129" spans="1:14">
      <c r="B129" t="s">
        <v>670</v>
      </c>
      <c r="C129">
        <f>'6pf'!P374+'6pf'!P375</f>
        <v>0</v>
      </c>
      <c r="D129" t="s">
        <v>445</v>
      </c>
      <c r="E129" t="s">
        <v>671</v>
      </c>
      <c r="F129">
        <f>'6pf'!P567+'6pf'!P574</f>
        <v>0</v>
      </c>
      <c r="G129" t="str">
        <f t="shared" si="10"/>
        <v>+</v>
      </c>
      <c r="I129" t="s">
        <v>670</v>
      </c>
      <c r="J129" s="135">
        <f>'6pf'!Q374+'6pf'!Q375</f>
        <v>0</v>
      </c>
      <c r="K129" t="s">
        <v>445</v>
      </c>
      <c r="L129" t="s">
        <v>671</v>
      </c>
      <c r="M129" s="135">
        <f>'6pf'!Q567+'6pf'!Q574</f>
        <v>0</v>
      </c>
      <c r="N129" t="str">
        <f t="shared" si="11"/>
        <v>+</v>
      </c>
    </row>
    <row r="134" spans="1:14">
      <c r="B134" s="139" t="s">
        <v>672</v>
      </c>
      <c r="C134" s="139"/>
    </row>
    <row r="135" spans="1:14">
      <c r="A135" s="140"/>
      <c r="D135" t="s">
        <v>442</v>
      </c>
      <c r="G135" t="s">
        <v>443</v>
      </c>
    </row>
    <row r="136" spans="1:14">
      <c r="A136" s="140"/>
      <c r="B136" t="s">
        <v>673</v>
      </c>
      <c r="C136" s="135">
        <f>'6pf'!D26</f>
        <v>208159.48</v>
      </c>
      <c r="D136" t="s">
        <v>674</v>
      </c>
      <c r="E136" t="s">
        <v>675</v>
      </c>
      <c r="F136" s="135">
        <f>'6pf'!M26</f>
        <v>4127.6099999999997</v>
      </c>
      <c r="G136" t="str">
        <f t="shared" ref="G136:G145" si="12">IF(C136&gt;=F136,"+","-")</f>
        <v>+</v>
      </c>
    </row>
    <row r="137" spans="1:14">
      <c r="A137" s="140"/>
      <c r="B137" t="s">
        <v>676</v>
      </c>
      <c r="C137" s="135">
        <f>'6pf'!F26</f>
        <v>210508.09</v>
      </c>
      <c r="D137" t="s">
        <v>674</v>
      </c>
      <c r="E137" t="s">
        <v>673</v>
      </c>
      <c r="F137" s="135">
        <f>'6pf'!D26</f>
        <v>208159.48</v>
      </c>
      <c r="G137" t="str">
        <f t="shared" si="12"/>
        <v>+</v>
      </c>
    </row>
    <row r="138" spans="1:14">
      <c r="A138" s="140"/>
      <c r="B138" t="s">
        <v>677</v>
      </c>
      <c r="C138" s="135">
        <f>'6pf'!G26</f>
        <v>210508.09</v>
      </c>
      <c r="D138" t="s">
        <v>674</v>
      </c>
      <c r="E138" t="s">
        <v>676</v>
      </c>
      <c r="F138" s="135">
        <f>'6pf'!S26</f>
        <v>0</v>
      </c>
      <c r="G138" t="str">
        <f t="shared" si="12"/>
        <v>+</v>
      </c>
    </row>
    <row r="139" spans="1:14">
      <c r="A139" s="140"/>
      <c r="B139" t="s">
        <v>678</v>
      </c>
      <c r="C139" s="135">
        <f>'6pf'!H26</f>
        <v>210508.09</v>
      </c>
      <c r="D139" t="s">
        <v>674</v>
      </c>
      <c r="E139" t="s">
        <v>677</v>
      </c>
      <c r="F139" s="135">
        <f>'6pf'!G26</f>
        <v>210508.09</v>
      </c>
      <c r="G139" t="str">
        <f t="shared" si="12"/>
        <v>+</v>
      </c>
    </row>
    <row r="140" spans="1:14">
      <c r="A140" s="140"/>
      <c r="B140" t="s">
        <v>679</v>
      </c>
      <c r="C140" s="135">
        <f>'6pf'!I26</f>
        <v>221877.55</v>
      </c>
      <c r="D140" t="s">
        <v>674</v>
      </c>
      <c r="E140" t="s">
        <v>678</v>
      </c>
      <c r="F140" s="135">
        <f>'6pf'!H26</f>
        <v>210508.09</v>
      </c>
      <c r="G140" t="str">
        <f t="shared" si="12"/>
        <v>+</v>
      </c>
    </row>
    <row r="141" spans="1:14">
      <c r="A141" s="140"/>
      <c r="B141" t="s">
        <v>680</v>
      </c>
      <c r="C141" s="135">
        <f>'6pf'!J26</f>
        <v>4081.56</v>
      </c>
      <c r="D141" t="s">
        <v>674</v>
      </c>
      <c r="E141" t="s">
        <v>681</v>
      </c>
      <c r="F141" s="135">
        <f>'6pf'!K26</f>
        <v>3850.2</v>
      </c>
      <c r="G141" t="str">
        <f t="shared" si="12"/>
        <v>+</v>
      </c>
    </row>
    <row r="142" spans="1:14">
      <c r="A142" s="140"/>
      <c r="B142" t="s">
        <v>682</v>
      </c>
      <c r="C142" s="135">
        <f>'6pf'!L26</f>
        <v>4127.6099999999997</v>
      </c>
      <c r="D142" t="s">
        <v>674</v>
      </c>
      <c r="E142" t="s">
        <v>680</v>
      </c>
      <c r="F142" s="135">
        <f>'6pf'!J26</f>
        <v>4081.56</v>
      </c>
      <c r="G142" t="str">
        <f t="shared" si="12"/>
        <v>+</v>
      </c>
    </row>
    <row r="143" spans="1:14">
      <c r="A143" s="140"/>
      <c r="B143" t="s">
        <v>683</v>
      </c>
      <c r="C143" s="135">
        <f>'6pf'!M26</f>
        <v>4127.6099999999997</v>
      </c>
      <c r="D143" t="s">
        <v>674</v>
      </c>
      <c r="E143" t="s">
        <v>682</v>
      </c>
      <c r="F143" s="135">
        <f>'6pf'!L26</f>
        <v>4127.6099999999997</v>
      </c>
      <c r="G143" t="str">
        <f t="shared" si="12"/>
        <v>+</v>
      </c>
    </row>
    <row r="144" spans="1:14">
      <c r="A144" s="140"/>
      <c r="B144" t="s">
        <v>684</v>
      </c>
      <c r="C144" s="135">
        <f>'6pf'!N26</f>
        <v>4127.6099999999997</v>
      </c>
      <c r="D144" t="s">
        <v>674</v>
      </c>
      <c r="E144" t="s">
        <v>683</v>
      </c>
      <c r="F144" s="135">
        <f>'6pf'!M26</f>
        <v>4127.6099999999997</v>
      </c>
      <c r="G144" t="str">
        <f t="shared" si="12"/>
        <v>+</v>
      </c>
    </row>
    <row r="145" spans="2:7">
      <c r="B145" t="s">
        <v>685</v>
      </c>
      <c r="C145" s="135">
        <f>'6pf'!O26</f>
        <v>4350.54</v>
      </c>
      <c r="D145" t="s">
        <v>674</v>
      </c>
      <c r="E145" t="s">
        <v>684</v>
      </c>
      <c r="F145" s="135">
        <f>'6pf'!N26</f>
        <v>4127.6099999999997</v>
      </c>
      <c r="G145" t="str">
        <f t="shared" si="12"/>
        <v>+</v>
      </c>
    </row>
  </sheetData>
  <conditionalFormatting sqref="G3:G125 N4:N125">
    <cfRule type="cellIs" dxfId="1" priority="0" operator="equal">
      <formula>"+"</formula>
    </cfRule>
    <cfRule type="cellIs" dxfId="0" priority="0" operator="equal">
      <formula>"-"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6pf_titul</vt:lpstr>
      <vt:lpstr>6pf</vt:lpstr>
      <vt:lpstr>Контроль 6pf</vt:lpstr>
      <vt:lpstr>Контроль 6pf новопризнач.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Т.І.</dc:creator>
  <cp:lastModifiedBy>Prokopenko</cp:lastModifiedBy>
  <dcterms:created xsi:type="dcterms:W3CDTF">2022-01-14T08:01:25Z</dcterms:created>
  <dcterms:modified xsi:type="dcterms:W3CDTF">2026-02-23T07:44:40Z</dcterms:modified>
</cp:coreProperties>
</file>