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8800" windowHeight="12435" tabRatio="902" activeTab="11"/>
  </bookViews>
  <sheets>
    <sheet name="5pf_titul" sheetId="1" r:id="rId1"/>
    <sheet name="5pf" sheetId="2" r:id="rId2"/>
    <sheet name="5pf Контроль" sheetId="3" r:id="rId3"/>
    <sheet name="Додаток 1" sheetId="4" r:id="rId4"/>
    <sheet name="Додаток 2" sheetId="5" r:id="rId5"/>
    <sheet name="Додаток 3" sheetId="6" r:id="rId6"/>
    <sheet name="5pf_titul (раб)" sheetId="7" r:id="rId7"/>
    <sheet name="5pf (раб)" sheetId="8" r:id="rId8"/>
    <sheet name="5pf (раб) Контроль" sheetId="9" r:id="rId9"/>
    <sheet name="Додаток 1 (раб)" sheetId="10" r:id="rId10"/>
    <sheet name="Додаток 2 (раб)" sheetId="11" r:id="rId11"/>
    <sheet name="Додаток 3 (раб)" sheetId="12" r:id="rId12"/>
  </sheets>
  <externalReferences>
    <externalReference r:id="rId13"/>
    <externalReference r:id="rId14"/>
    <externalReference r:id="rId15"/>
    <externalReference r:id="rId16"/>
  </externalReferences>
  <definedNames>
    <definedName name="_xlnm.Print_Titles" localSheetId="1">'5pf'!$3:$3</definedName>
    <definedName name="_xlnm.Print_Titles" localSheetId="7">'[1]5pf (rab)'!$3:$3</definedName>
  </definedNames>
  <calcPr calcId="125725"/>
</workbook>
</file>

<file path=xl/calcChain.xml><?xml version="1.0" encoding="utf-8"?>
<calcChain xmlns="http://schemas.openxmlformats.org/spreadsheetml/2006/main">
  <c r="E5" i="8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6"/>
  <c r="E4"/>
  <c r="E5" i="2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4"/>
  <c r="F12" i="9"/>
  <c r="C12"/>
  <c r="G12" s="1"/>
  <c r="F11"/>
  <c r="G11" s="1"/>
  <c r="C11"/>
  <c r="F10"/>
  <c r="G10" s="1"/>
  <c r="C10"/>
  <c r="F9"/>
  <c r="C9"/>
  <c r="F6"/>
  <c r="C6"/>
  <c r="F5"/>
  <c r="G5" s="1"/>
  <c r="C5"/>
  <c r="F4"/>
  <c r="C4"/>
  <c r="F3"/>
  <c r="C3"/>
  <c r="F26" i="8"/>
  <c r="F25"/>
  <c r="F24"/>
  <c r="F23"/>
  <c r="G23" s="1"/>
  <c r="F22"/>
  <c r="F21"/>
  <c r="F20"/>
  <c r="F19"/>
  <c r="G19" s="1"/>
  <c r="F18"/>
  <c r="F17"/>
  <c r="F15"/>
  <c r="F14"/>
  <c r="G14" s="1"/>
  <c r="F13"/>
  <c r="F12"/>
  <c r="F11"/>
  <c r="F10"/>
  <c r="G10" s="1"/>
  <c r="F9"/>
  <c r="F8"/>
  <c r="F7"/>
  <c r="F6"/>
  <c r="G6" s="1"/>
  <c r="F5"/>
  <c r="F4"/>
  <c r="F13" i="3"/>
  <c r="G13" s="1"/>
  <c r="C13"/>
  <c r="F12"/>
  <c r="C12"/>
  <c r="F11"/>
  <c r="G11" s="1"/>
  <c r="C11"/>
  <c r="F10"/>
  <c r="G10" s="1"/>
  <c r="C10"/>
  <c r="F9"/>
  <c r="G9" s="1"/>
  <c r="C9"/>
  <c r="F7"/>
  <c r="G7" s="1"/>
  <c r="C7"/>
  <c r="F6"/>
  <c r="G6" s="1"/>
  <c r="C6"/>
  <c r="F5"/>
  <c r="G5" s="1"/>
  <c r="C5"/>
  <c r="F4"/>
  <c r="G4" s="1"/>
  <c r="C4"/>
  <c r="F3"/>
  <c r="G3" s="1"/>
  <c r="C3"/>
  <c r="G26" i="8"/>
  <c r="G25"/>
  <c r="I24"/>
  <c r="K24" s="1"/>
  <c r="H24"/>
  <c r="J24" s="1"/>
  <c r="G24"/>
  <c r="G22"/>
  <c r="G21"/>
  <c r="G20"/>
  <c r="J18"/>
  <c r="I18"/>
  <c r="K18" s="1"/>
  <c r="H18"/>
  <c r="G18"/>
  <c r="G17"/>
  <c r="G15"/>
  <c r="G13"/>
  <c r="G12"/>
  <c r="G11"/>
  <c r="G9"/>
  <c r="G8"/>
  <c r="G7"/>
  <c r="G5"/>
  <c r="K4"/>
  <c r="I4"/>
  <c r="H4"/>
  <c r="J4" s="1"/>
  <c r="G4"/>
  <c r="G12" i="3"/>
  <c r="I24" i="2"/>
  <c r="G24"/>
  <c r="F24"/>
  <c r="H24" s="1"/>
  <c r="I18"/>
  <c r="G18"/>
  <c r="F18"/>
  <c r="H18" s="1"/>
  <c r="I4"/>
  <c r="G4"/>
  <c r="F4"/>
  <c r="H4" s="1"/>
  <c r="G4" i="9" l="1"/>
  <c r="G6"/>
  <c r="G3"/>
  <c r="G9"/>
</calcChain>
</file>

<file path=xl/sharedStrings.xml><?xml version="1.0" encoding="utf-8"?>
<sst xmlns="http://schemas.openxmlformats.org/spreadsheetml/2006/main" count="850" uniqueCount="146">
  <si>
    <t xml:space="preserve">Державне статистичне спостереження </t>
  </si>
  <si>
    <t>ЗВІТ
про розподіл пенсіонерів за розмірами призначених місячних пенсій</t>
  </si>
  <si>
    <t xml:space="preserve">на </t>
  </si>
  <si>
    <t>31.01.2021</t>
  </si>
  <si>
    <t>Подають:</t>
  </si>
  <si>
    <t>Терміни подання</t>
  </si>
  <si>
    <t xml:space="preserve">Форма № 5-ПФ
</t>
  </si>
  <si>
    <t>Управління Пенсійного фонду України в районах, містах і районах у містах</t>
  </si>
  <si>
    <t xml:space="preserve">ЗАТВЕРДЖЕНО
Наказ Пенсійного фонду України
та Державного комітету статистики України
від 29.12.2003 р. № 127/471
</t>
  </si>
  <si>
    <t>– головним управлінням Пенсійного фонду України в Автономній Республіці Крим, областях, містах Києві та Севастополі</t>
  </si>
  <si>
    <t>2 числа після звітного періоду</t>
  </si>
  <si>
    <t>– районним,міським відділам статистики</t>
  </si>
  <si>
    <t>Головні управління Пенсійного фонду України в Автономній Республіці Крим, областях, містах Києві та Севастополі</t>
  </si>
  <si>
    <t>– Пенсійному фонду України</t>
  </si>
  <si>
    <t>5 числа після звітного періоду</t>
  </si>
  <si>
    <t>– головному управлінню статистики в Автономній Республіці Крим, обласним, Київському та Севастопольському міським управлінням статистики зведену інформацію по регіону та районах</t>
  </si>
  <si>
    <t>Квартальна</t>
  </si>
  <si>
    <t>Пенсійний фонд України зведену інформацію по Україні та регіонах</t>
  </si>
  <si>
    <t>8 числа після звітного періоду</t>
  </si>
  <si>
    <t>– Державному комітету статистики України</t>
  </si>
  <si>
    <t>Найменування організації-складача інформації</t>
  </si>
  <si>
    <t>Головне управління ПФУ в Тернопільській області</t>
  </si>
  <si>
    <t>Поштова адреса</t>
  </si>
  <si>
    <t>Код форми документа за ДКУД</t>
  </si>
  <si>
    <t>Коди організації-складача</t>
  </si>
  <si>
    <t>за ЄДРПОУ</t>
  </si>
  <si>
    <t>території (КОАТУУ)</t>
  </si>
  <si>
    <t>виду економічної діяльності (КВЕД)</t>
  </si>
  <si>
    <t>форми власності (КФВ)</t>
  </si>
  <si>
    <t>організаційно-правової форми господарювання (КОПФГ)</t>
  </si>
  <si>
    <t>міністерства, іншого центрального органу, якому підпорядкована організація складач інформації (СПОДУ)*</t>
  </si>
  <si>
    <t>КС</t>
  </si>
  <si>
    <t>* тільки для підприємств державної форми власності</t>
  </si>
  <si>
    <t>Назва показників</t>
  </si>
  <si>
    <t>№№ рядків</t>
  </si>
  <si>
    <t>Чисельність пенсіонерів усіх категорій (осіб)</t>
  </si>
  <si>
    <t>Сума призначених пенсій з цільовою грошовою допомогою з урахуванням індексації, 
(тис.грн.)</t>
  </si>
  <si>
    <t>Середні розімри призначених пенсій з цільовою грошовою допомогою з урахуванням індексації, 
(грн.коп.)
(гр.2:гр.1)</t>
  </si>
  <si>
    <t>А</t>
  </si>
  <si>
    <t>Б</t>
  </si>
  <si>
    <t>Всього пенсіонерів (02-22)
 у тому числi одержують пенсії у загальній сумі:</t>
  </si>
  <si>
    <t>01</t>
  </si>
  <si>
    <t>до 800 грн. Включно</t>
  </si>
  <si>
    <t>02</t>
  </si>
  <si>
    <t>від 801 грн. до 1000 грн.</t>
  </si>
  <si>
    <t>03</t>
  </si>
  <si>
    <t>від 1001 грн. до 1100 грн.</t>
  </si>
  <si>
    <t>04</t>
  </si>
  <si>
    <t>від 1101 грн. до 1200 грн.</t>
  </si>
  <si>
    <t>05</t>
  </si>
  <si>
    <t>від 1201 грн. до 1300 грн.</t>
  </si>
  <si>
    <t>06</t>
  </si>
  <si>
    <t>від 1301 грн. до 1400 грн.</t>
  </si>
  <si>
    <t>07</t>
  </si>
  <si>
    <t>від 1401 грн. до 1500 грн.</t>
  </si>
  <si>
    <t>08</t>
  </si>
  <si>
    <t>від 1501 грн. до 2000 грн.</t>
  </si>
  <si>
    <t>09</t>
  </si>
  <si>
    <t>від 2001 грн. до 3000 грн.</t>
  </si>
  <si>
    <t>10</t>
  </si>
  <si>
    <t>від 3001 грн. до 4000 грн.</t>
  </si>
  <si>
    <t>11</t>
  </si>
  <si>
    <t>від 4001 грн. до 5000 грн.</t>
  </si>
  <si>
    <t>12</t>
  </si>
  <si>
    <t>від 5001 грн. до 10000 грн.</t>
  </si>
  <si>
    <t>13</t>
  </si>
  <si>
    <t>понад 10000 грн.</t>
  </si>
  <si>
    <t>14</t>
  </si>
  <si>
    <t>Із загального числа пенсіонерів (рядок 01) одержують пенсію:
- за віком</t>
  </si>
  <si>
    <t>15</t>
  </si>
  <si>
    <t>- по інвалідності</t>
  </si>
  <si>
    <t>16</t>
  </si>
  <si>
    <t>- у разі втрати годувальника</t>
  </si>
  <si>
    <t>17</t>
  </si>
  <si>
    <t>- за вислугу років</t>
  </si>
  <si>
    <t>18</t>
  </si>
  <si>
    <t>- соціальні пенсії</t>
  </si>
  <si>
    <t>19</t>
  </si>
  <si>
    <t>- довічне утримання суддів</t>
  </si>
  <si>
    <t>20</t>
  </si>
  <si>
    <t>Із загального числапенсіонерів (рядок 01) одержують пенсію:
- нижче прожиткового мінімуму</t>
  </si>
  <si>
    <t>21</t>
  </si>
  <si>
    <t>- у розмірі прожиткового мінімуму</t>
  </si>
  <si>
    <t>22</t>
  </si>
  <si>
    <t>- вище прожиткового мінімуму</t>
  </si>
  <si>
    <t>23</t>
  </si>
  <si>
    <t xml:space="preserve"> Із загального числа пенсіонерів (рядок 01) -  працюючі пенсіонери</t>
  </si>
  <si>
    <t>24</t>
  </si>
  <si>
    <t>Довідково: ті які працюють на спец посадах «виплата пенсій припинена»</t>
  </si>
  <si>
    <t>25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</si>
  <si>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</si>
  <si>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_________________________________
(прізвище, номер телефону)</t>
  </si>
  <si>
    <t>Керівник _________________________
(підпис) (прізвище, ініціали)</t>
  </si>
  <si>
    <t>"___" __________________ 20     р.</t>
  </si>
  <si>
    <t>Чисельність</t>
  </si>
  <si>
    <t>Результат</t>
  </si>
  <si>
    <t>=</t>
  </si>
  <si>
    <t>02-14</t>
  </si>
  <si>
    <t>15-20</t>
  </si>
  <si>
    <t>21-23</t>
  </si>
  <si>
    <t>&lt;=</t>
  </si>
  <si>
    <t>25(Раб)</t>
  </si>
  <si>
    <t>Сума</t>
  </si>
  <si>
    <t xml:space="preserve">Розподіл пенсіонерів за розмірами призначених місячних пенсій </t>
  </si>
  <si>
    <t>№ п/п</t>
  </si>
  <si>
    <t>Регіони</t>
  </si>
  <si>
    <t>Пенсіонери, всього</t>
  </si>
  <si>
    <t>Чисельність пенсіонерів, всього</t>
  </si>
  <si>
    <t>Сума призначених місячних пенсій, тис.грн.</t>
  </si>
  <si>
    <t>Середній розмір пенсії, грн.коп.</t>
  </si>
  <si>
    <t>1</t>
  </si>
  <si>
    <t>Тернопільське об’єднане управління ПФУ Тернопільської області</t>
  </si>
  <si>
    <t>2</t>
  </si>
  <si>
    <t>Бережанське об’єднане управління ПФУ</t>
  </si>
  <si>
    <t>3</t>
  </si>
  <si>
    <t>Бучацьке об’єднане управління ПФУ</t>
  </si>
  <si>
    <t>4</t>
  </si>
  <si>
    <t>Козівське об’єднане управління ПФУ</t>
  </si>
  <si>
    <t>5</t>
  </si>
  <si>
    <t>Лановецьке об’єднане управління ПФУ</t>
  </si>
  <si>
    <t>6</t>
  </si>
  <si>
    <t>Кременецьке об’єднане управління ПФУ</t>
  </si>
  <si>
    <t>7</t>
  </si>
  <si>
    <t>Теребовлянське об’єднане управління ПФУ</t>
  </si>
  <si>
    <t>8</t>
  </si>
  <si>
    <t>Чортківське об’єднане управління ПФУ</t>
  </si>
  <si>
    <t>Всього</t>
  </si>
  <si>
    <t>Розподіл пенсіонерів за видами призначених місячних пенсій</t>
  </si>
  <si>
    <t xml:space="preserve"> за віком</t>
  </si>
  <si>
    <t>по інвалідності</t>
  </si>
  <si>
    <t>у разі втрати годувальника</t>
  </si>
  <si>
    <t>за вислугу років</t>
  </si>
  <si>
    <t>соціальні пенсії</t>
  </si>
  <si>
    <t>довічне утримання суддів</t>
  </si>
  <si>
    <t>Розподіл пенсіонерів за розмірами призначених пенсій відносно прожиткового мінімуму для осіб, які втратили працездатність</t>
  </si>
  <si>
    <t xml:space="preserve">нижче прожиткового мінімуму </t>
  </si>
  <si>
    <t>у розмірі прожиткового мінімуму</t>
  </si>
  <si>
    <t>вище прожиткового мінімуму</t>
  </si>
  <si>
    <t>Із загального числа пенсіонерів (рядок 01) -  працюючі пенсіонери</t>
  </si>
  <si>
    <t>ЗВІТ
про розподіл працюючих пенсіонерів за розмірами призначених місячних пенсій</t>
  </si>
  <si>
    <r>
      <t xml:space="preserve">Чисельність </t>
    </r>
    <r>
      <rPr>
        <b/>
        <u/>
        <sz val="8"/>
        <rFont val="Times New Roman"/>
        <charset val="204"/>
      </rPr>
      <t>працюючих</t>
    </r>
    <r>
      <rPr>
        <sz val="8"/>
        <rFont val="Times New Roman"/>
        <charset val="204"/>
      </rPr>
      <t xml:space="preserve"> пенсіонерів усіх категорій (осіб)</t>
    </r>
  </si>
  <si>
    <t xml:space="preserve"> Із загального числа пенсіонерів (рядок 01) -  працюючі пенсіонери(85%  признач.розміру)</t>
  </si>
  <si>
    <t xml:space="preserve">Розподіл працюючих пенсіонерів за розмірами призначених місячних пенсій </t>
  </si>
  <si>
    <t>Розподіл працюючих пенсіонерів за видами призначених місячних пенсій</t>
  </si>
  <si>
    <t>Розподіл працюючих пенсіонерів за розмірами призначених пенсій відносно прожиткового мінімуму для осіб, які втратили працездатність</t>
  </si>
  <si>
    <t>Із загального числа пенсіонерів (рядок 01) -  працюючі пенсіонери(85% признач. розм.)</t>
  </si>
</sst>
</file>

<file path=xl/styles.xml><?xml version="1.0" encoding="utf-8"?>
<styleSheet xmlns="http://schemas.openxmlformats.org/spreadsheetml/2006/main">
  <fonts count="29">
    <font>
      <sz val="10"/>
      <name val="Times New Roman"/>
      <charset val="204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charset val="204"/>
    </font>
    <font>
      <sz val="8"/>
      <color indexed="10"/>
      <name val="Times New Roman"/>
      <charset val="204"/>
    </font>
    <font>
      <sz val="8"/>
      <color indexed="10"/>
      <name val="Times New Roman"/>
      <family val="1"/>
      <charset val="204"/>
    </font>
    <font>
      <sz val="10"/>
      <color indexed="10"/>
      <name val="Times New Roman"/>
      <charset val="204"/>
    </font>
    <font>
      <b/>
      <u/>
      <sz val="8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6">
    <xf numFmtId="0" fontId="0" fillId="0" borderId="0" xfId="0"/>
    <xf numFmtId="0" fontId="18" fillId="0" borderId="0" xfId="0" applyFont="1"/>
    <xf numFmtId="0" fontId="23" fillId="0" borderId="0" xfId="0" applyFont="1" applyAlignment="1"/>
    <xf numFmtId="49" fontId="23" fillId="0" borderId="0" xfId="0" applyNumberFormat="1" applyFont="1" applyAlignment="1">
      <alignment horizontal="right"/>
    </xf>
    <xf numFmtId="0" fontId="23" fillId="0" borderId="0" xfId="0" applyFont="1" applyAlignment="1">
      <alignment horizontal="center"/>
    </xf>
    <xf numFmtId="0" fontId="19" fillId="0" borderId="10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0" fillId="0" borderId="11" xfId="0" applyBorder="1" applyAlignment="1"/>
    <xf numFmtId="0" fontId="0" fillId="0" borderId="0" xfId="0" applyAlignment="1"/>
    <xf numFmtId="0" fontId="18" fillId="0" borderId="10" xfId="0" applyFont="1" applyBorder="1" applyAlignment="1">
      <alignment wrapText="1"/>
    </xf>
    <xf numFmtId="0" fontId="18" fillId="0" borderId="10" xfId="0" applyFont="1" applyBorder="1" applyAlignment="1">
      <alignment horizontal="center" wrapText="1"/>
    </xf>
    <xf numFmtId="0" fontId="0" fillId="0" borderId="0" xfId="0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0" fillId="0" borderId="0" xfId="0" applyProtection="1">
      <protection locked="0"/>
    </xf>
    <xf numFmtId="0" fontId="18" fillId="0" borderId="17" xfId="0" applyFont="1" applyBorder="1" applyAlignment="1" applyProtection="1">
      <alignment horizontal="center" vertical="top" wrapText="1"/>
      <protection locked="0"/>
    </xf>
    <xf numFmtId="1" fontId="0" fillId="0" borderId="0" xfId="0" applyNumberFormat="1" applyAlignment="1" applyProtection="1">
      <alignment horizontal="right"/>
      <protection locked="0"/>
    </xf>
    <xf numFmtId="1" fontId="18" fillId="0" borderId="18" xfId="0" applyNumberFormat="1" applyFont="1" applyBorder="1" applyAlignment="1" applyProtection="1">
      <alignment horizontal="right" vertical="top" wrapText="1"/>
      <protection locked="0"/>
    </xf>
    <xf numFmtId="1" fontId="18" fillId="0" borderId="17" xfId="0" applyNumberFormat="1" applyFont="1" applyBorder="1" applyAlignment="1" applyProtection="1">
      <alignment horizontal="right" vertical="top" wrapText="1"/>
      <protection locked="0"/>
    </xf>
    <xf numFmtId="0" fontId="18" fillId="0" borderId="19" xfId="0" applyFont="1" applyBorder="1" applyAlignment="1" applyProtection="1">
      <alignment horizontal="center" wrapText="1"/>
      <protection locked="0"/>
    </xf>
    <xf numFmtId="1" fontId="18" fillId="0" borderId="17" xfId="0" applyNumberFormat="1" applyFont="1" applyBorder="1" applyAlignment="1" applyProtection="1">
      <alignment horizontal="left" vertical="top" wrapText="1"/>
      <protection locked="0"/>
    </xf>
    <xf numFmtId="0" fontId="24" fillId="0" borderId="0" xfId="0" applyFont="1"/>
    <xf numFmtId="49" fontId="24" fillId="0" borderId="0" xfId="0" applyNumberFormat="1" applyFont="1" applyAlignment="1">
      <alignment wrapText="1"/>
    </xf>
    <xf numFmtId="49" fontId="24" fillId="0" borderId="0" xfId="0" applyNumberFormat="1" applyFont="1" applyAlignment="1">
      <alignment horizontal="center"/>
    </xf>
    <xf numFmtId="3" fontId="24" fillId="0" borderId="0" xfId="0" applyNumberFormat="1" applyFont="1"/>
    <xf numFmtId="4" fontId="24" fillId="0" borderId="0" xfId="0" applyNumberFormat="1" applyFont="1"/>
    <xf numFmtId="0" fontId="25" fillId="0" borderId="0" xfId="0" applyFont="1"/>
    <xf numFmtId="0" fontId="24" fillId="0" borderId="0" xfId="0" applyFont="1" applyAlignment="1">
      <alignment horizontal="left" vertical="top" wrapText="1"/>
    </xf>
    <xf numFmtId="49" fontId="24" fillId="0" borderId="24" xfId="0" applyNumberFormat="1" applyFont="1" applyBorder="1" applyAlignment="1">
      <alignment horizontal="center" vertical="center" wrapText="1"/>
    </xf>
    <xf numFmtId="49" fontId="24" fillId="0" borderId="24" xfId="0" applyNumberFormat="1" applyFont="1" applyBorder="1" applyAlignment="1">
      <alignment horizontal="center" vertical="top" wrapText="1"/>
    </xf>
    <xf numFmtId="3" fontId="24" fillId="0" borderId="25" xfId="0" applyNumberFormat="1" applyFont="1" applyBorder="1" applyAlignment="1">
      <alignment horizontal="center" vertical="top" wrapText="1"/>
    </xf>
    <xf numFmtId="4" fontId="24" fillId="0" borderId="26" xfId="0" applyNumberFormat="1" applyFont="1" applyBorder="1" applyAlignment="1">
      <alignment horizontal="center" vertical="top" wrapText="1"/>
    </xf>
    <xf numFmtId="4" fontId="24" fillId="0" borderId="25" xfId="0" applyNumberFormat="1" applyFont="1" applyBorder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1" fontId="24" fillId="0" borderId="0" xfId="0" applyNumberFormat="1" applyFont="1"/>
    <xf numFmtId="49" fontId="24" fillId="0" borderId="25" xfId="0" applyNumberFormat="1" applyFont="1" applyBorder="1" applyAlignment="1">
      <alignment horizontal="center" wrapText="1"/>
    </xf>
    <xf numFmtId="49" fontId="24" fillId="0" borderId="25" xfId="0" applyNumberFormat="1" applyFont="1" applyBorder="1" applyAlignment="1">
      <alignment horizontal="center"/>
    </xf>
    <xf numFmtId="1" fontId="24" fillId="0" borderId="25" xfId="0" applyNumberFormat="1" applyFont="1" applyBorder="1" applyAlignment="1">
      <alignment horizontal="center"/>
    </xf>
    <xf numFmtId="1" fontId="25" fillId="0" borderId="0" xfId="0" applyNumberFormat="1" applyFont="1"/>
    <xf numFmtId="49" fontId="24" fillId="0" borderId="25" xfId="0" applyNumberFormat="1" applyFont="1" applyBorder="1" applyAlignment="1">
      <alignment wrapText="1"/>
    </xf>
    <xf numFmtId="3" fontId="22" fillId="0" borderId="25" xfId="0" applyNumberFormat="1" applyFont="1" applyBorder="1" applyAlignment="1">
      <alignment horizontal="right"/>
    </xf>
    <xf numFmtId="4" fontId="22" fillId="0" borderId="25" xfId="0" applyNumberFormat="1" applyFont="1" applyBorder="1" applyAlignment="1">
      <alignment horizontal="right"/>
    </xf>
    <xf numFmtId="3" fontId="25" fillId="0" borderId="0" xfId="0" applyNumberFormat="1" applyFont="1"/>
    <xf numFmtId="4" fontId="25" fillId="0" borderId="0" xfId="0" applyNumberFormat="1" applyFont="1"/>
    <xf numFmtId="49" fontId="22" fillId="0" borderId="25" xfId="0" applyNumberFormat="1" applyFont="1" applyBorder="1" applyAlignment="1">
      <alignment horizontal="center"/>
    </xf>
    <xf numFmtId="3" fontId="22" fillId="0" borderId="0" xfId="0" applyNumberFormat="1" applyFont="1"/>
    <xf numFmtId="4" fontId="22" fillId="0" borderId="0" xfId="0" applyNumberFormat="1" applyFont="1"/>
    <xf numFmtId="0" fontId="22" fillId="0" borderId="0" xfId="0" applyFont="1"/>
    <xf numFmtId="49" fontId="24" fillId="0" borderId="27" xfId="0" applyNumberFormat="1" applyFont="1" applyBorder="1" applyAlignment="1">
      <alignment wrapText="1"/>
    </xf>
    <xf numFmtId="49" fontId="22" fillId="0" borderId="27" xfId="0" applyNumberFormat="1" applyFont="1" applyBorder="1" applyAlignment="1">
      <alignment horizontal="center"/>
    </xf>
    <xf numFmtId="3" fontId="22" fillId="0" borderId="27" xfId="0" applyNumberFormat="1" applyFont="1" applyBorder="1" applyAlignment="1">
      <alignment horizontal="right"/>
    </xf>
    <xf numFmtId="4" fontId="22" fillId="0" borderId="27" xfId="0" applyNumberFormat="1" applyFont="1" applyBorder="1" applyAlignment="1">
      <alignment horizontal="right"/>
    </xf>
    <xf numFmtId="0" fontId="22" fillId="0" borderId="0" xfId="0" applyFont="1" applyAlignment="1"/>
    <xf numFmtId="0" fontId="22" fillId="0" borderId="0" xfId="0" applyFont="1" applyBorder="1" applyAlignment="1">
      <alignment horizontal="left" vertical="center" wrapText="1"/>
    </xf>
    <xf numFmtId="3" fontId="22" fillId="0" borderId="0" xfId="0" applyNumberFormat="1" applyFont="1" applyBorder="1" applyAlignment="1">
      <alignment horizontal="left" vertical="center" wrapText="1"/>
    </xf>
    <xf numFmtId="3" fontId="22" fillId="0" borderId="0" xfId="0" applyNumberFormat="1" applyFont="1" applyBorder="1" applyAlignment="1">
      <alignment horizontal="center" vertical="center" wrapText="1"/>
    </xf>
    <xf numFmtId="0" fontId="22" fillId="0" borderId="25" xfId="0" applyFont="1" applyBorder="1"/>
    <xf numFmtId="1" fontId="22" fillId="0" borderId="25" xfId="0" applyNumberFormat="1" applyFont="1" applyBorder="1" applyAlignment="1">
      <alignment horizontal="right"/>
    </xf>
    <xf numFmtId="2" fontId="22" fillId="0" borderId="25" xfId="0" applyNumberFormat="1" applyFont="1" applyBorder="1" applyAlignment="1">
      <alignment horizontal="right"/>
    </xf>
    <xf numFmtId="2" fontId="22" fillId="0" borderId="31" xfId="0" applyNumberFormat="1" applyFont="1" applyBorder="1" applyAlignment="1">
      <alignment horizontal="right"/>
    </xf>
    <xf numFmtId="3" fontId="22" fillId="0" borderId="0" xfId="0" applyNumberFormat="1" applyFont="1" applyBorder="1"/>
    <xf numFmtId="3" fontId="26" fillId="0" borderId="0" xfId="0" applyNumberFormat="1" applyFont="1"/>
    <xf numFmtId="4" fontId="26" fillId="0" borderId="0" xfId="0" applyNumberFormat="1" applyFont="1"/>
    <xf numFmtId="1" fontId="22" fillId="0" borderId="25" xfId="0" applyNumberFormat="1" applyFont="1" applyBorder="1"/>
    <xf numFmtId="2" fontId="22" fillId="0" borderId="25" xfId="0" applyNumberFormat="1" applyFont="1" applyBorder="1"/>
    <xf numFmtId="2" fontId="22" fillId="0" borderId="31" xfId="0" applyNumberFormat="1" applyFont="1" applyBorder="1"/>
    <xf numFmtId="0" fontId="0" fillId="0" borderId="0" xfId="0" applyFont="1"/>
    <xf numFmtId="0" fontId="27" fillId="0" borderId="0" xfId="0" applyFont="1"/>
    <xf numFmtId="4" fontId="22" fillId="0" borderId="25" xfId="0" applyNumberFormat="1" applyFont="1" applyBorder="1"/>
    <xf numFmtId="0" fontId="18" fillId="0" borderId="10" xfId="0" applyFont="1" applyBorder="1" applyAlignment="1" applyProtection="1">
      <alignment horizontal="center" vertical="top" wrapText="1"/>
      <protection locked="0"/>
    </xf>
    <xf numFmtId="0" fontId="18" fillId="0" borderId="18" xfId="0" applyFont="1" applyBorder="1" applyAlignment="1" applyProtection="1">
      <alignment horizontal="center" vertical="top" wrapText="1"/>
      <protection locked="0"/>
    </xf>
    <xf numFmtId="0" fontId="18" fillId="0" borderId="21" xfId="0" applyFont="1" applyBorder="1" applyAlignment="1" applyProtection="1">
      <alignment horizontal="center" vertical="top" wrapText="1"/>
      <protection locked="0"/>
    </xf>
    <xf numFmtId="0" fontId="18" fillId="0" borderId="23" xfId="0" applyFont="1" applyBorder="1" applyAlignment="1" applyProtection="1">
      <alignment horizontal="center" vertical="top" wrapText="1"/>
      <protection locked="0"/>
    </xf>
    <xf numFmtId="0" fontId="18" fillId="0" borderId="22" xfId="0" applyFont="1" applyBorder="1" applyAlignment="1" applyProtection="1">
      <alignment horizontal="center" vertical="top" wrapText="1"/>
      <protection locked="0"/>
    </xf>
    <xf numFmtId="0" fontId="18" fillId="0" borderId="14" xfId="0" applyFont="1" applyBorder="1" applyProtection="1">
      <protection locked="0"/>
    </xf>
    <xf numFmtId="0" fontId="19" fillId="0" borderId="21" xfId="0" applyFont="1" applyBorder="1" applyAlignment="1" applyProtection="1">
      <alignment vertical="top" wrapText="1"/>
      <protection locked="0"/>
    </xf>
    <xf numFmtId="0" fontId="19" fillId="0" borderId="23" xfId="0" applyFont="1" applyBorder="1" applyAlignment="1" applyProtection="1">
      <alignment vertical="top" wrapText="1"/>
      <protection locked="0"/>
    </xf>
    <xf numFmtId="0" fontId="19" fillId="0" borderId="22" xfId="0" applyFont="1" applyBorder="1" applyAlignment="1" applyProtection="1">
      <alignment vertical="top" wrapText="1"/>
      <protection locked="0"/>
    </xf>
    <xf numFmtId="0" fontId="20" fillId="0" borderId="21" xfId="0" applyFont="1" applyBorder="1" applyAlignment="1" applyProtection="1">
      <alignment vertical="top" wrapText="1"/>
      <protection locked="0"/>
    </xf>
    <xf numFmtId="0" fontId="20" fillId="0" borderId="23" xfId="0" applyFont="1" applyBorder="1" applyAlignment="1" applyProtection="1">
      <alignment vertical="top" wrapText="1"/>
      <protection locked="0"/>
    </xf>
    <xf numFmtId="0" fontId="20" fillId="0" borderId="22" xfId="0" applyFont="1" applyBorder="1" applyAlignment="1" applyProtection="1">
      <alignment vertical="top" wrapText="1"/>
      <protection locked="0"/>
    </xf>
    <xf numFmtId="0" fontId="18" fillId="0" borderId="21" xfId="0" applyFont="1" applyBorder="1" applyAlignment="1" applyProtection="1">
      <alignment vertical="top" wrapText="1"/>
      <protection locked="0"/>
    </xf>
    <xf numFmtId="0" fontId="18" fillId="0" borderId="23" xfId="0" applyFont="1" applyBorder="1" applyAlignment="1" applyProtection="1">
      <alignment vertical="top" wrapText="1"/>
      <protection locked="0"/>
    </xf>
    <xf numFmtId="0" fontId="18" fillId="0" borderId="22" xfId="0" applyFont="1" applyBorder="1" applyAlignment="1" applyProtection="1">
      <alignment vertical="top" wrapText="1"/>
      <protection locked="0"/>
    </xf>
    <xf numFmtId="0" fontId="18" fillId="0" borderId="12" xfId="0" applyFont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0" fontId="18" fillId="0" borderId="13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8" fillId="0" borderId="20" xfId="0" applyFont="1" applyBorder="1" applyAlignment="1">
      <alignment vertical="top" wrapText="1"/>
    </xf>
    <xf numFmtId="0" fontId="18" fillId="0" borderId="19" xfId="0" applyFont="1" applyBorder="1" applyAlignment="1">
      <alignment horizontal="center" wrapText="1"/>
    </xf>
    <xf numFmtId="0" fontId="18" fillId="0" borderId="18" xfId="0" applyFont="1" applyBorder="1" applyAlignment="1">
      <alignment horizontal="center" wrapText="1"/>
    </xf>
    <xf numFmtId="0" fontId="18" fillId="0" borderId="15" xfId="0" applyFont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0" xfId="0" applyFont="1" applyBorder="1" applyAlignment="1">
      <alignment horizontal="center" wrapText="1"/>
    </xf>
    <xf numFmtId="0" fontId="19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49" fontId="23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20" xfId="0" applyFont="1" applyBorder="1" applyAlignment="1">
      <alignment horizontal="left" vertical="top" wrapText="1"/>
    </xf>
    <xf numFmtId="0" fontId="18" fillId="0" borderId="15" xfId="0" applyFont="1" applyBorder="1" applyAlignment="1">
      <alignment horizontal="left" vertical="top" wrapText="1" indent="1"/>
    </xf>
    <xf numFmtId="0" fontId="18" fillId="0" borderId="16" xfId="0" applyFont="1" applyBorder="1" applyAlignment="1">
      <alignment horizontal="left" vertical="top" wrapText="1" indent="1"/>
    </xf>
    <xf numFmtId="0" fontId="18" fillId="0" borderId="17" xfId="0" applyFont="1" applyBorder="1" applyAlignment="1">
      <alignment horizontal="left" vertical="top" wrapText="1" indent="1"/>
    </xf>
    <xf numFmtId="0" fontId="22" fillId="0" borderId="0" xfId="0" applyFont="1" applyBorder="1" applyAlignment="1">
      <alignment horizontal="left" vertical="top" wrapText="1"/>
    </xf>
    <xf numFmtId="0" fontId="0" fillId="0" borderId="0" xfId="0" applyAlignment="1">
      <alignment horizontal="right" wrapText="1"/>
    </xf>
    <xf numFmtId="0" fontId="22" fillId="0" borderId="24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2" fillId="0" borderId="29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2" fontId="24" fillId="0" borderId="25" xfId="0" applyNumberFormat="1" applyFont="1" applyBorder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d\Downloads\5pf%20(rab)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d\Downloads\Dodatok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d\Downloads\Dodatok%202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d\Downloads\Dodatok%203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5pf (rab)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datok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datok 2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odatok 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J14" sqref="J14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98" t="s">
        <v>0</v>
      </c>
      <c r="B1" s="98"/>
      <c r="C1" s="98"/>
      <c r="D1" s="98"/>
      <c r="E1" s="98"/>
      <c r="F1" s="98"/>
      <c r="G1" s="98"/>
    </row>
    <row r="2" spans="1:9">
      <c r="A2" s="1"/>
    </row>
    <row r="3" spans="1:9" ht="35.25" customHeight="1">
      <c r="A3" s="99" t="s">
        <v>1</v>
      </c>
      <c r="B3" s="99"/>
      <c r="C3" s="99"/>
      <c r="D3" s="99"/>
      <c r="E3" s="99"/>
      <c r="F3" s="99"/>
      <c r="G3" s="99"/>
    </row>
    <row r="4" spans="1:9" ht="15.75" customHeight="1">
      <c r="B4" s="2"/>
      <c r="C4" s="3" t="s">
        <v>2</v>
      </c>
      <c r="D4" s="100" t="s">
        <v>3</v>
      </c>
      <c r="E4" s="100"/>
    </row>
    <row r="5" spans="1:9" ht="16.5" customHeight="1" thickBot="1">
      <c r="A5" s="4"/>
    </row>
    <row r="6" spans="1:9" ht="14.25" customHeight="1" thickBot="1">
      <c r="A6" s="101" t="s">
        <v>4</v>
      </c>
      <c r="B6" s="102"/>
      <c r="C6" s="102"/>
      <c r="D6" s="102"/>
      <c r="E6" s="103"/>
      <c r="F6" s="5" t="s">
        <v>5</v>
      </c>
      <c r="G6" s="104" t="s">
        <v>6</v>
      </c>
      <c r="H6" s="105"/>
      <c r="I6" s="105"/>
    </row>
    <row r="7" spans="1:9" ht="2.25" hidden="1" customHeight="1">
      <c r="A7" s="6"/>
      <c r="B7" s="7"/>
      <c r="C7" s="7"/>
      <c r="D7" s="7"/>
      <c r="E7" s="8"/>
      <c r="F7" s="9"/>
      <c r="G7" s="10"/>
      <c r="H7" s="11"/>
      <c r="I7" s="11"/>
    </row>
    <row r="8" spans="1:9" ht="34.5" customHeight="1">
      <c r="A8" s="86" t="s">
        <v>7</v>
      </c>
      <c r="B8" s="87"/>
      <c r="C8" s="87"/>
      <c r="D8" s="87"/>
      <c r="E8" s="88"/>
      <c r="F8" s="12"/>
      <c r="G8" s="106" t="s">
        <v>8</v>
      </c>
      <c r="H8" s="107"/>
      <c r="I8" s="107"/>
    </row>
    <row r="9" spans="1:9" ht="25.5" customHeight="1">
      <c r="A9" s="108" t="s">
        <v>9</v>
      </c>
      <c r="B9" s="109"/>
      <c r="C9" s="109"/>
      <c r="D9" s="109"/>
      <c r="E9" s="110"/>
      <c r="F9" s="92" t="s">
        <v>10</v>
      </c>
      <c r="G9" s="106"/>
      <c r="H9" s="107"/>
      <c r="I9" s="107"/>
    </row>
    <row r="10" spans="1:9" ht="13.5" customHeight="1" thickBot="1">
      <c r="A10" s="111" t="s">
        <v>11</v>
      </c>
      <c r="B10" s="112"/>
      <c r="C10" s="112"/>
      <c r="D10" s="112"/>
      <c r="E10" s="113"/>
      <c r="F10" s="93"/>
      <c r="G10" s="106"/>
      <c r="H10" s="107"/>
      <c r="I10" s="107"/>
    </row>
    <row r="11" spans="1:9" ht="29.25" customHeight="1">
      <c r="A11" s="86" t="s">
        <v>12</v>
      </c>
      <c r="B11" s="87"/>
      <c r="C11" s="87"/>
      <c r="D11" s="87"/>
      <c r="E11" s="88"/>
      <c r="F11" s="13"/>
      <c r="G11" s="106"/>
      <c r="H11" s="107"/>
      <c r="I11" s="107"/>
    </row>
    <row r="12" spans="1:9" ht="13.5" customHeight="1">
      <c r="A12" s="89" t="s">
        <v>13</v>
      </c>
      <c r="B12" s="90"/>
      <c r="C12" s="90"/>
      <c r="D12" s="90"/>
      <c r="E12" s="91"/>
      <c r="F12" s="92" t="s">
        <v>14</v>
      </c>
      <c r="G12" s="14"/>
    </row>
    <row r="13" spans="1:9" ht="51.75" customHeight="1" thickBot="1">
      <c r="A13" s="94" t="s">
        <v>15</v>
      </c>
      <c r="B13" s="95"/>
      <c r="C13" s="95"/>
      <c r="D13" s="95"/>
      <c r="E13" s="96"/>
      <c r="F13" s="93"/>
      <c r="G13" s="14"/>
      <c r="H13" s="15"/>
      <c r="I13" s="15" t="s">
        <v>16</v>
      </c>
    </row>
    <row r="14" spans="1:9" ht="25.5" customHeight="1">
      <c r="A14" s="86" t="s">
        <v>17</v>
      </c>
      <c r="B14" s="87"/>
      <c r="C14" s="87"/>
      <c r="D14" s="87"/>
      <c r="E14" s="88"/>
      <c r="F14" s="97" t="s">
        <v>18</v>
      </c>
      <c r="G14" s="14"/>
    </row>
    <row r="15" spans="1:9" ht="12.75" customHeight="1" thickBot="1">
      <c r="A15" s="94" t="s">
        <v>19</v>
      </c>
      <c r="B15" s="95"/>
      <c r="C15" s="95"/>
      <c r="D15" s="95"/>
      <c r="E15" s="96"/>
      <c r="F15" s="93"/>
      <c r="G15" s="14"/>
    </row>
    <row r="16" spans="1:9" ht="13.5" customHeight="1" thickBot="1">
      <c r="A16" s="1"/>
    </row>
    <row r="17" spans="1:9" s="16" customFormat="1" ht="13.5" customHeight="1" thickBot="1">
      <c r="A17" s="77" t="s">
        <v>20</v>
      </c>
      <c r="B17" s="78"/>
      <c r="C17" s="78"/>
      <c r="D17" s="78"/>
      <c r="E17" s="78"/>
      <c r="F17" s="78"/>
      <c r="G17" s="78"/>
      <c r="H17" s="78"/>
      <c r="I17" s="79"/>
    </row>
    <row r="18" spans="1:9" s="16" customFormat="1" ht="14.25" customHeight="1" thickBot="1">
      <c r="A18" s="80" t="s">
        <v>21</v>
      </c>
      <c r="B18" s="81"/>
      <c r="C18" s="81"/>
      <c r="D18" s="81"/>
      <c r="E18" s="81"/>
      <c r="F18" s="81"/>
      <c r="G18" s="81"/>
      <c r="H18" s="81"/>
      <c r="I18" s="82"/>
    </row>
    <row r="19" spans="1:9" s="16" customFormat="1" ht="13.5" customHeight="1" thickBot="1">
      <c r="A19" s="83"/>
      <c r="B19" s="84"/>
      <c r="C19" s="84"/>
      <c r="D19" s="84"/>
      <c r="E19" s="84"/>
      <c r="F19" s="84"/>
      <c r="G19" s="84"/>
      <c r="H19" s="84"/>
      <c r="I19" s="85"/>
    </row>
    <row r="20" spans="1:9" s="16" customFormat="1" ht="13.5" customHeight="1" thickBot="1">
      <c r="A20" s="77" t="s">
        <v>22</v>
      </c>
      <c r="B20" s="78"/>
      <c r="C20" s="78"/>
      <c r="D20" s="78"/>
      <c r="E20" s="78"/>
      <c r="F20" s="78"/>
      <c r="G20" s="78"/>
      <c r="H20" s="78"/>
      <c r="I20" s="79"/>
    </row>
    <row r="21" spans="1:9" s="16" customFormat="1" ht="13.5" customHeight="1" thickBot="1">
      <c r="A21" s="83"/>
      <c r="B21" s="84"/>
      <c r="C21" s="84"/>
      <c r="D21" s="84"/>
      <c r="E21" s="84"/>
      <c r="F21" s="84"/>
      <c r="G21" s="84"/>
      <c r="H21" s="84"/>
      <c r="I21" s="85"/>
    </row>
    <row r="22" spans="1:9" s="16" customFormat="1" ht="13.5" customHeight="1" thickBot="1">
      <c r="A22" s="83"/>
      <c r="B22" s="84"/>
      <c r="C22" s="84"/>
      <c r="D22" s="84"/>
      <c r="E22" s="84"/>
      <c r="F22" s="84"/>
      <c r="G22" s="84"/>
      <c r="H22" s="84"/>
      <c r="I22" s="85"/>
    </row>
    <row r="23" spans="1:9" s="16" customFormat="1" ht="13.5" customHeight="1" thickBot="1">
      <c r="A23" s="71" t="s">
        <v>23</v>
      </c>
      <c r="B23" s="73" t="s">
        <v>24</v>
      </c>
      <c r="C23" s="74"/>
      <c r="D23" s="74"/>
      <c r="E23" s="74"/>
      <c r="F23" s="74"/>
      <c r="G23" s="74"/>
      <c r="H23" s="74"/>
      <c r="I23" s="75"/>
    </row>
    <row r="24" spans="1:9" s="16" customFormat="1" ht="67.5" customHeight="1" thickBot="1">
      <c r="A24" s="72"/>
      <c r="B24" s="17" t="s">
        <v>25</v>
      </c>
      <c r="C24" s="17" t="s">
        <v>26</v>
      </c>
      <c r="D24" s="17" t="s">
        <v>27</v>
      </c>
      <c r="E24" s="17" t="s">
        <v>28</v>
      </c>
      <c r="F24" s="17" t="s">
        <v>29</v>
      </c>
      <c r="G24" s="17" t="s">
        <v>30</v>
      </c>
      <c r="H24" s="17"/>
      <c r="I24" s="17" t="s">
        <v>31</v>
      </c>
    </row>
    <row r="25" spans="1:9" s="18" customFormat="1" ht="13.5" customHeight="1" thickBot="1">
      <c r="A25" s="19">
        <v>1</v>
      </c>
      <c r="B25" s="20">
        <v>2</v>
      </c>
      <c r="C25" s="20">
        <v>3</v>
      </c>
      <c r="D25" s="21">
        <v>4</v>
      </c>
      <c r="E25" s="20">
        <v>5</v>
      </c>
      <c r="F25" s="20">
        <v>6</v>
      </c>
      <c r="G25" s="20">
        <v>7</v>
      </c>
      <c r="H25" s="20">
        <v>8</v>
      </c>
      <c r="I25" s="22">
        <v>9</v>
      </c>
    </row>
    <row r="26" spans="1:9" s="16" customFormat="1">
      <c r="A26" s="76" t="s">
        <v>32</v>
      </c>
      <c r="B26" s="76"/>
      <c r="C26" s="76"/>
      <c r="D26" s="76"/>
      <c r="E26" s="76"/>
      <c r="F26" s="76"/>
    </row>
    <row r="27" spans="1:9" s="16" customFormat="1"/>
  </sheetData>
  <mergeCells count="26">
    <mergeCell ref="A8:E8"/>
    <mergeCell ref="G8:I11"/>
    <mergeCell ref="A9:E9"/>
    <mergeCell ref="F9:F10"/>
    <mergeCell ref="A10:E10"/>
    <mergeCell ref="A1:G1"/>
    <mergeCell ref="A3:G3"/>
    <mergeCell ref="D4:E4"/>
    <mergeCell ref="A6:E6"/>
    <mergeCell ref="G6:I6"/>
    <mergeCell ref="A11:E11"/>
    <mergeCell ref="A12:E12"/>
    <mergeCell ref="F12:F13"/>
    <mergeCell ref="A13:E13"/>
    <mergeCell ref="A14:E14"/>
    <mergeCell ref="F14:F15"/>
    <mergeCell ref="A15:E15"/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</mergeCells>
  <pageMargins left="0.59055118110236227" right="0.39370078740157483" top="0.39370078740157483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2:I34"/>
  <sheetViews>
    <sheetView topLeftCell="A10" workbookViewId="0">
      <selection activeCell="K21" sqref="K21"/>
    </sheetView>
  </sheetViews>
  <sheetFormatPr defaultColWidth="9.33203125" defaultRowHeight="11.25" customHeight="1"/>
  <cols>
    <col min="1" max="1" width="42" style="24" customWidth="1"/>
    <col min="2" max="2" width="6.33203125" style="25" customWidth="1"/>
    <col min="3" max="3" width="10.5" style="26" customWidth="1"/>
    <col min="4" max="4" width="19.1640625" style="27" customWidth="1"/>
    <col min="5" max="5" width="20.83203125" style="27" customWidth="1"/>
    <col min="6" max="7" width="9.33203125" style="23" hidden="1" customWidth="1"/>
    <col min="8" max="9" width="9.33203125" style="28" hidden="1" customWidth="1"/>
    <col min="10" max="10" width="10.6640625" style="23" bestFit="1" customWidth="1"/>
    <col min="11" max="16384" width="9.33203125" style="23"/>
  </cols>
  <sheetData>
    <row r="2" spans="1:9" s="29" customFormat="1" ht="67.5" customHeight="1">
      <c r="A2" s="30" t="s">
        <v>33</v>
      </c>
      <c r="B2" s="31" t="s">
        <v>34</v>
      </c>
      <c r="C2" s="32" t="s">
        <v>35</v>
      </c>
      <c r="D2" s="33" t="s">
        <v>36</v>
      </c>
      <c r="E2" s="34" t="s">
        <v>37</v>
      </c>
      <c r="H2" s="35"/>
      <c r="I2" s="35"/>
    </row>
    <row r="3" spans="1:9" s="36" customFormat="1" ht="11.25" customHeight="1">
      <c r="A3" s="37" t="s">
        <v>38</v>
      </c>
      <c r="B3" s="38" t="s">
        <v>39</v>
      </c>
      <c r="C3" s="39">
        <v>1</v>
      </c>
      <c r="D3" s="39">
        <v>2</v>
      </c>
      <c r="E3" s="39">
        <v>3</v>
      </c>
      <c r="H3" s="40"/>
      <c r="I3" s="40"/>
    </row>
    <row r="4" spans="1:9" ht="55.5" customHeight="1">
      <c r="A4" s="41" t="s">
        <v>40</v>
      </c>
      <c r="B4" s="38" t="s">
        <v>41</v>
      </c>
      <c r="C4" s="42">
        <v>270403</v>
      </c>
      <c r="D4" s="43">
        <v>726083.8</v>
      </c>
      <c r="E4" s="125">
        <f>(D4*1000)/C4</f>
        <v>2685.1913625218654</v>
      </c>
      <c r="F4" s="26">
        <f>SUM(C5:C16)</f>
        <v>269150</v>
      </c>
      <c r="G4" s="27">
        <f>SUM(D5:D16)</f>
        <v>706895.1</v>
      </c>
      <c r="H4" s="44">
        <f>F4-C4</f>
        <v>-1253</v>
      </c>
      <c r="I4" s="45">
        <f>G4-D4</f>
        <v>-19188.70000000007</v>
      </c>
    </row>
    <row r="5" spans="1:9" ht="12.75" customHeight="1">
      <c r="A5" s="41" t="s">
        <v>42</v>
      </c>
      <c r="B5" s="38" t="s">
        <v>43</v>
      </c>
      <c r="C5" s="42">
        <v>212</v>
      </c>
      <c r="D5" s="43">
        <v>123.5</v>
      </c>
      <c r="E5" s="125">
        <f>(D5*1000)/C5</f>
        <v>582.54716981132071</v>
      </c>
    </row>
    <row r="6" spans="1:9" ht="12.75" customHeight="1">
      <c r="A6" s="41" t="s">
        <v>44</v>
      </c>
      <c r="B6" s="38" t="s">
        <v>45</v>
      </c>
      <c r="C6" s="42">
        <v>467</v>
      </c>
      <c r="D6" s="43">
        <v>414.8</v>
      </c>
      <c r="E6" s="125">
        <f>(D6*1000)/C6</f>
        <v>888.22269807280509</v>
      </c>
    </row>
    <row r="7" spans="1:9" ht="12.75" customHeight="1">
      <c r="A7" s="41" t="s">
        <v>46</v>
      </c>
      <c r="B7" s="38" t="s">
        <v>47</v>
      </c>
      <c r="C7" s="42">
        <v>1362</v>
      </c>
      <c r="D7" s="43">
        <v>1445.6</v>
      </c>
      <c r="E7" s="125">
        <f>(D7*1000)/C7</f>
        <v>1061.3803230543319</v>
      </c>
    </row>
    <row r="8" spans="1:9" ht="12.75" customHeight="1">
      <c r="A8" s="41" t="s">
        <v>48</v>
      </c>
      <c r="B8" s="38" t="s">
        <v>49</v>
      </c>
      <c r="C8" s="42">
        <v>42</v>
      </c>
      <c r="D8" s="43">
        <v>48.2</v>
      </c>
      <c r="E8" s="125">
        <f>(D8*1000)/C8</f>
        <v>1147.6190476190477</v>
      </c>
    </row>
    <row r="9" spans="1:9" ht="12.75" customHeight="1">
      <c r="A9" s="41" t="s">
        <v>50</v>
      </c>
      <c r="B9" s="38" t="s">
        <v>51</v>
      </c>
      <c r="C9" s="42">
        <v>47</v>
      </c>
      <c r="D9" s="43">
        <v>58.7</v>
      </c>
      <c r="E9" s="125">
        <f>(D9*1000)/C9</f>
        <v>1248.936170212766</v>
      </c>
    </row>
    <row r="10" spans="1:9" ht="12.75" customHeight="1">
      <c r="A10" s="41" t="s">
        <v>52</v>
      </c>
      <c r="B10" s="38" t="s">
        <v>53</v>
      </c>
      <c r="C10" s="42">
        <v>47</v>
      </c>
      <c r="D10" s="43">
        <v>63.7</v>
      </c>
      <c r="E10" s="125">
        <f>(D10*1000)/C10</f>
        <v>1355.3191489361702</v>
      </c>
    </row>
    <row r="11" spans="1:9" ht="12.75" customHeight="1">
      <c r="A11" s="41" t="s">
        <v>54</v>
      </c>
      <c r="B11" s="38" t="s">
        <v>55</v>
      </c>
      <c r="C11" s="42">
        <v>24</v>
      </c>
      <c r="D11" s="43">
        <v>34.6</v>
      </c>
      <c r="E11" s="125">
        <f>(D11*1000)/C11</f>
        <v>1441.6666666666667</v>
      </c>
    </row>
    <row r="12" spans="1:9" ht="12.75" customHeight="1">
      <c r="A12" s="41" t="s">
        <v>56</v>
      </c>
      <c r="B12" s="38" t="s">
        <v>57</v>
      </c>
      <c r="C12" s="42">
        <v>69415</v>
      </c>
      <c r="D12" s="43">
        <v>124651.1</v>
      </c>
      <c r="E12" s="125">
        <f>(D12*1000)/C12</f>
        <v>1795.7372325866168</v>
      </c>
    </row>
    <row r="13" spans="1:9" ht="12.75" customHeight="1">
      <c r="A13" s="41" t="s">
        <v>58</v>
      </c>
      <c r="B13" s="38" t="s">
        <v>59</v>
      </c>
      <c r="C13" s="42">
        <v>131238</v>
      </c>
      <c r="D13" s="43">
        <v>317447.09999999998</v>
      </c>
      <c r="E13" s="125">
        <f>(D13*1000)/C13</f>
        <v>2418.8657248662735</v>
      </c>
    </row>
    <row r="14" spans="1:9" ht="12.75" customHeight="1">
      <c r="A14" s="41" t="s">
        <v>60</v>
      </c>
      <c r="B14" s="38" t="s">
        <v>61</v>
      </c>
      <c r="C14" s="42">
        <v>46927</v>
      </c>
      <c r="D14" s="43">
        <v>157795.9</v>
      </c>
      <c r="E14" s="125">
        <f>(D14*1000)/C14</f>
        <v>3362.5823086922242</v>
      </c>
    </row>
    <row r="15" spans="1:9" ht="12.75" customHeight="1">
      <c r="A15" s="41" t="s">
        <v>62</v>
      </c>
      <c r="B15" s="38" t="s">
        <v>63</v>
      </c>
      <c r="C15" s="42">
        <v>10234</v>
      </c>
      <c r="D15" s="43">
        <v>45242.6</v>
      </c>
      <c r="E15" s="125">
        <f>(D15*1000)/C15</f>
        <v>4420.8129763533316</v>
      </c>
    </row>
    <row r="16" spans="1:9" ht="12.75" customHeight="1">
      <c r="A16" s="41" t="s">
        <v>64</v>
      </c>
      <c r="B16" s="38" t="s">
        <v>65</v>
      </c>
      <c r="C16" s="42">
        <v>9135</v>
      </c>
      <c r="D16" s="43">
        <v>59569.3</v>
      </c>
      <c r="E16" s="125">
        <f>(D16*1000)/C16</f>
        <v>6520.9961685823755</v>
      </c>
    </row>
    <row r="17" spans="1:9" ht="12.75" customHeight="1">
      <c r="A17" s="41" t="s">
        <v>66</v>
      </c>
      <c r="B17" s="46" t="s">
        <v>67</v>
      </c>
      <c r="C17" s="42">
        <v>1253</v>
      </c>
      <c r="D17" s="43">
        <v>19188.7</v>
      </c>
      <c r="E17" s="125">
        <f>(D17*1000)/C17</f>
        <v>15314.205905826018</v>
      </c>
    </row>
    <row r="18" spans="1:9" ht="45.75" customHeight="1">
      <c r="A18" s="41" t="s">
        <v>68</v>
      </c>
      <c r="B18" s="46" t="s">
        <v>69</v>
      </c>
      <c r="C18" s="42">
        <v>211084</v>
      </c>
      <c r="D18" s="43">
        <v>587765</v>
      </c>
      <c r="E18" s="125">
        <f>(D18*1000)/C18</f>
        <v>2784.507589395691</v>
      </c>
      <c r="F18" s="26">
        <f>SUM(C18:C23)</f>
        <v>270403</v>
      </c>
      <c r="G18" s="27">
        <f>SUM(D18:D23)</f>
        <v>726083.8</v>
      </c>
      <c r="H18" s="44">
        <f>F18-C4</f>
        <v>0</v>
      </c>
      <c r="I18" s="45">
        <f>G18-D4</f>
        <v>0</v>
      </c>
    </row>
    <row r="19" spans="1:9" ht="14.25" customHeight="1">
      <c r="A19" s="41" t="s">
        <v>70</v>
      </c>
      <c r="B19" s="46" t="s">
        <v>71</v>
      </c>
      <c r="C19" s="42">
        <v>39791</v>
      </c>
      <c r="D19" s="43">
        <v>91219.6</v>
      </c>
      <c r="E19" s="125">
        <f>(D19*1000)/C19</f>
        <v>2292.46814606318</v>
      </c>
    </row>
    <row r="20" spans="1:9" ht="14.25" customHeight="1">
      <c r="A20" s="41" t="s">
        <v>72</v>
      </c>
      <c r="B20" s="46" t="s">
        <v>73</v>
      </c>
      <c r="C20" s="42">
        <v>11531</v>
      </c>
      <c r="D20" s="43">
        <v>23868.9</v>
      </c>
      <c r="E20" s="125">
        <f>(D20*1000)/C20</f>
        <v>2069.9765848582083</v>
      </c>
    </row>
    <row r="21" spans="1:9" ht="14.25" customHeight="1">
      <c r="A21" s="41" t="s">
        <v>74</v>
      </c>
      <c r="B21" s="46" t="s">
        <v>75</v>
      </c>
      <c r="C21" s="42">
        <v>6165</v>
      </c>
      <c r="D21" s="43">
        <v>15938.6</v>
      </c>
      <c r="E21" s="125">
        <f>(D21*1000)/C21</f>
        <v>2585.3365774533659</v>
      </c>
    </row>
    <row r="22" spans="1:9" ht="14.25" customHeight="1">
      <c r="A22" s="41" t="s">
        <v>76</v>
      </c>
      <c r="B22" s="46" t="s">
        <v>77</v>
      </c>
      <c r="C22" s="42">
        <v>1773</v>
      </c>
      <c r="D22" s="43">
        <v>3204.4</v>
      </c>
      <c r="E22" s="125">
        <f>(D22*1000)/C22</f>
        <v>1807.3322053017484</v>
      </c>
    </row>
    <row r="23" spans="1:9" ht="14.25" customHeight="1">
      <c r="A23" s="41" t="s">
        <v>78</v>
      </c>
      <c r="B23" s="46" t="s">
        <v>79</v>
      </c>
      <c r="C23" s="42">
        <v>59</v>
      </c>
      <c r="D23" s="43">
        <v>4087.3</v>
      </c>
      <c r="E23" s="125">
        <f>(D23*1000)/C23</f>
        <v>69276.271186440674</v>
      </c>
    </row>
    <row r="24" spans="1:9" ht="42.75" customHeight="1">
      <c r="A24" s="41" t="s">
        <v>80</v>
      </c>
      <c r="B24" s="46" t="s">
        <v>81</v>
      </c>
      <c r="C24" s="42">
        <v>2274</v>
      </c>
      <c r="D24" s="43">
        <v>2308.1</v>
      </c>
      <c r="E24" s="125">
        <f>(D24*1000)/C24</f>
        <v>1014.9956024626209</v>
      </c>
      <c r="F24" s="26">
        <f>SUM(C24:C26)</f>
        <v>270403</v>
      </c>
      <c r="G24" s="27">
        <f>SUM(D24:D26)</f>
        <v>726083.8</v>
      </c>
      <c r="H24" s="44">
        <f>F24-C4</f>
        <v>0</v>
      </c>
      <c r="I24" s="45">
        <f>G24-D4</f>
        <v>0</v>
      </c>
    </row>
    <row r="25" spans="1:9" ht="11.25" customHeight="1">
      <c r="A25" s="41" t="s">
        <v>82</v>
      </c>
      <c r="B25" s="46" t="s">
        <v>83</v>
      </c>
      <c r="C25" s="42">
        <v>45464</v>
      </c>
      <c r="D25" s="43">
        <v>80425.8</v>
      </c>
      <c r="E25" s="125">
        <f>(D25*1000)/C25</f>
        <v>1768.9996480732009</v>
      </c>
    </row>
    <row r="26" spans="1:9" ht="11.25" customHeight="1">
      <c r="A26" s="41" t="s">
        <v>84</v>
      </c>
      <c r="B26" s="46" t="s">
        <v>85</v>
      </c>
      <c r="C26" s="42">
        <v>222665</v>
      </c>
      <c r="D26" s="43">
        <v>643349.9</v>
      </c>
      <c r="E26" s="125">
        <f>(D26*1000)/C26</f>
        <v>2889.3175847124603</v>
      </c>
    </row>
    <row r="27" spans="1:9" ht="22.5" customHeight="1">
      <c r="A27" s="41" t="s">
        <v>86</v>
      </c>
      <c r="B27" s="46" t="s">
        <v>87</v>
      </c>
      <c r="C27" s="42">
        <v>51968</v>
      </c>
      <c r="D27" s="43">
        <v>142617.20000000001</v>
      </c>
      <c r="E27" s="125">
        <f>(D27*1000)/C27</f>
        <v>2744.3272783251232</v>
      </c>
    </row>
    <row r="28" spans="1:9" s="49" customFormat="1" ht="22.5" customHeight="1">
      <c r="A28" s="41" t="s">
        <v>88</v>
      </c>
      <c r="B28" s="46" t="s">
        <v>89</v>
      </c>
      <c r="C28" s="42"/>
      <c r="D28" s="43"/>
      <c r="E28" s="125"/>
    </row>
    <row r="29" spans="1:9" s="49" customFormat="1" ht="6.75" customHeight="1">
      <c r="A29" s="50"/>
      <c r="B29" s="51"/>
      <c r="C29" s="52"/>
      <c r="D29" s="53"/>
      <c r="E29" s="53"/>
    </row>
    <row r="30" spans="1:9" ht="11.25" customHeight="1">
      <c r="A30" s="114" t="s">
        <v>90</v>
      </c>
      <c r="B30" s="114"/>
      <c r="C30" s="114"/>
      <c r="D30" s="114"/>
      <c r="E30" s="114"/>
    </row>
    <row r="31" spans="1:9" ht="11.25" customHeight="1">
      <c r="A31" s="114"/>
      <c r="B31" s="114"/>
      <c r="C31" s="114"/>
      <c r="D31" s="114"/>
      <c r="E31" s="114"/>
    </row>
    <row r="32" spans="1:9" ht="40.5" customHeight="1">
      <c r="A32" s="115" t="s">
        <v>91</v>
      </c>
      <c r="B32" s="115"/>
      <c r="C32" s="115"/>
      <c r="D32" s="115" t="s">
        <v>92</v>
      </c>
      <c r="E32" s="115"/>
      <c r="F32" s="115"/>
      <c r="G32" s="115"/>
    </row>
    <row r="34" spans="1:3" ht="22.5" customHeight="1">
      <c r="A34" s="115" t="s">
        <v>93</v>
      </c>
      <c r="B34" s="115"/>
      <c r="C34" s="115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/>
  <headerFooter>
    <oddFooter>&amp;R&amp;6&amp;P/&amp;N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2:G13"/>
  <sheetViews>
    <sheetView workbookViewId="0">
      <selection activeCell="G13" sqref="B2:G13"/>
    </sheetView>
  </sheetViews>
  <sheetFormatPr defaultColWidth="9.33203125" defaultRowHeight="12.75"/>
  <cols>
    <col min="3" max="3" width="11.83203125" customWidth="1"/>
    <col min="6" max="6" width="10.1640625" bestFit="1" customWidth="1"/>
    <col min="7" max="7" width="12.33203125" customWidth="1"/>
  </cols>
  <sheetData>
    <row r="2" spans="2:7">
      <c r="B2" s="1" t="s">
        <v>94</v>
      </c>
      <c r="G2" s="1" t="s">
        <v>95</v>
      </c>
    </row>
    <row r="3" spans="2:7">
      <c r="B3" s="1" t="s">
        <v>41</v>
      </c>
      <c r="C3" s="42">
        <f>'5pf'!C4</f>
        <v>270403</v>
      </c>
      <c r="D3" s="1" t="s">
        <v>96</v>
      </c>
      <c r="E3" s="1" t="s">
        <v>97</v>
      </c>
      <c r="F3" s="42">
        <f>SUM('5pf'!C5:C17)</f>
        <v>270403</v>
      </c>
      <c r="G3" t="str">
        <f>IF(F3=C3,"+","-")</f>
        <v>+</v>
      </c>
    </row>
    <row r="4" spans="2:7">
      <c r="B4" s="1" t="s">
        <v>41</v>
      </c>
      <c r="C4" s="42">
        <f>'5pf'!C4</f>
        <v>270403</v>
      </c>
      <c r="D4" s="1" t="s">
        <v>96</v>
      </c>
      <c r="E4" s="1" t="s">
        <v>98</v>
      </c>
      <c r="F4" s="42">
        <f>SUM('5pf'!C18:C23)</f>
        <v>270403</v>
      </c>
      <c r="G4" t="str">
        <f>IF(F4=C4,"+","-")</f>
        <v>+</v>
      </c>
    </row>
    <row r="5" spans="2:7">
      <c r="B5" s="1" t="s">
        <v>41</v>
      </c>
      <c r="C5" s="42">
        <f>'5pf'!C4</f>
        <v>270403</v>
      </c>
      <c r="D5" s="1" t="s">
        <v>96</v>
      </c>
      <c r="E5" s="1" t="s">
        <v>99</v>
      </c>
      <c r="F5" s="42">
        <f>SUM('5pf'!C24:C26)</f>
        <v>270403</v>
      </c>
      <c r="G5" t="str">
        <f>IF(F5=C5,"+","-")</f>
        <v>+</v>
      </c>
    </row>
    <row r="6" spans="2:7">
      <c r="B6" s="1" t="s">
        <v>41</v>
      </c>
      <c r="C6" s="42">
        <f>'5pf'!C4</f>
        <v>270403</v>
      </c>
      <c r="D6" s="1" t="s">
        <v>100</v>
      </c>
      <c r="E6" s="1" t="s">
        <v>87</v>
      </c>
      <c r="F6" s="42">
        <f>'5pf'!C27</f>
        <v>51968</v>
      </c>
      <c r="G6" t="str">
        <f>IF(F6&lt;=C6,"+","-")</f>
        <v>+</v>
      </c>
    </row>
    <row r="7" spans="2:7">
      <c r="B7" s="1" t="s">
        <v>89</v>
      </c>
      <c r="C7" s="42">
        <f>'5pf'!C28</f>
        <v>0</v>
      </c>
      <c r="D7" s="1" t="s">
        <v>96</v>
      </c>
      <c r="E7" s="1" t="s">
        <v>101</v>
      </c>
      <c r="F7" s="42">
        <f>'5pf (раб)'!C28</f>
        <v>0</v>
      </c>
      <c r="G7" t="str">
        <f>IF(F7=C7,"+","-")</f>
        <v>+</v>
      </c>
    </row>
    <row r="8" spans="2:7">
      <c r="B8" s="1" t="s">
        <v>102</v>
      </c>
    </row>
    <row r="9" spans="2:7">
      <c r="B9" s="1" t="s">
        <v>41</v>
      </c>
      <c r="C9" s="43">
        <f>'5pf'!D4</f>
        <v>726083.8</v>
      </c>
      <c r="D9" s="1" t="s">
        <v>96</v>
      </c>
      <c r="E9" s="1" t="s">
        <v>97</v>
      </c>
      <c r="F9" s="43">
        <f>SUM('5pf'!D5:D17)</f>
        <v>726083.79999999993</v>
      </c>
      <c r="G9" t="str">
        <f>IF(F9=C9,"+","-")</f>
        <v>+</v>
      </c>
    </row>
    <row r="10" spans="2:7">
      <c r="B10" s="1" t="s">
        <v>41</v>
      </c>
      <c r="C10" s="43">
        <f>'5pf'!D4</f>
        <v>726083.8</v>
      </c>
      <c r="D10" s="1" t="s">
        <v>96</v>
      </c>
      <c r="E10" s="1" t="s">
        <v>98</v>
      </c>
      <c r="F10" s="43">
        <f>SUM('5pf'!D18:D23)</f>
        <v>726083.8</v>
      </c>
      <c r="G10" t="str">
        <f>IF(F10=C10,"+","-")</f>
        <v>+</v>
      </c>
    </row>
    <row r="11" spans="2:7">
      <c r="B11" s="1" t="s">
        <v>41</v>
      </c>
      <c r="C11" s="43">
        <f>'5pf'!D4</f>
        <v>726083.8</v>
      </c>
      <c r="D11" s="1" t="s">
        <v>96</v>
      </c>
      <c r="E11" s="1" t="s">
        <v>99</v>
      </c>
      <c r="F11" s="43">
        <f>SUM('5pf'!D24:D26)</f>
        <v>726083.8</v>
      </c>
      <c r="G11" t="str">
        <f>IF(F11=C11,"+","-")</f>
        <v>+</v>
      </c>
    </row>
    <row r="12" spans="2:7">
      <c r="B12" s="1" t="s">
        <v>41</v>
      </c>
      <c r="C12" s="43">
        <f>'5pf'!D4</f>
        <v>726083.8</v>
      </c>
      <c r="D12" s="1" t="s">
        <v>100</v>
      </c>
      <c r="E12" s="1" t="s">
        <v>87</v>
      </c>
      <c r="F12" s="43">
        <f>'5pf'!D27</f>
        <v>142617.20000000001</v>
      </c>
      <c r="G12" t="str">
        <f>IF(F12&lt;=C12,"+","-")</f>
        <v>+</v>
      </c>
    </row>
    <row r="13" spans="2:7">
      <c r="B13" s="1" t="s">
        <v>89</v>
      </c>
      <c r="C13" s="43">
        <f>'5pf'!D28</f>
        <v>0</v>
      </c>
      <c r="D13" s="1" t="s">
        <v>96</v>
      </c>
      <c r="E13" s="1" t="s">
        <v>101</v>
      </c>
      <c r="F13" s="43">
        <f>'5pf (раб)'!D28</f>
        <v>0</v>
      </c>
      <c r="G13" t="str">
        <f>IF(F13=C13,"+","-")</f>
        <v>+</v>
      </c>
    </row>
  </sheetData>
  <conditionalFormatting sqref="G3:G13">
    <cfRule type="cellIs" dxfId="3" priority="0" operator="equal">
      <formula>"+"</formula>
    </cfRule>
    <cfRule type="cellIs" dxfId="2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65"/>
  <sheetViews>
    <sheetView workbookViewId="0">
      <selection activeCell="F24" sqref="F24"/>
    </sheetView>
  </sheetViews>
  <sheetFormatPr defaultColWidth="9.33203125" defaultRowHeight="11.25" customHeight="1"/>
  <cols>
    <col min="1" max="1" width="4.33203125" style="49" customWidth="1"/>
    <col min="2" max="2" width="33" style="49" customWidth="1"/>
    <col min="3" max="3" width="11" style="49" customWidth="1"/>
    <col min="4" max="4" width="14.1640625" style="49" customWidth="1"/>
    <col min="5" max="5" width="10.33203125" style="49" customWidth="1"/>
    <col min="6" max="6" width="11" style="49" customWidth="1"/>
    <col min="7" max="7" width="14.1640625" style="49" customWidth="1"/>
    <col min="8" max="8" width="10.33203125" style="49" customWidth="1"/>
    <col min="9" max="9" width="11" style="49" customWidth="1"/>
    <col min="10" max="10" width="14.1640625" style="49" customWidth="1"/>
    <col min="11" max="11" width="10.33203125" style="49" customWidth="1"/>
    <col min="12" max="14" width="9.33203125" style="49"/>
    <col min="15" max="15" width="11.6640625" style="49" bestFit="1" customWidth="1"/>
    <col min="16" max="16" width="9.33203125" style="49"/>
    <col min="17" max="17" width="12.6640625" style="49" bestFit="1" customWidth="1"/>
    <col min="18" max="30" width="9.33203125" style="49"/>
    <col min="31" max="31" width="12.1640625" style="49" bestFit="1" customWidth="1"/>
    <col min="32" max="32" width="9.33203125" style="47"/>
    <col min="33" max="16384" width="9.33203125" style="49"/>
  </cols>
  <sheetData>
    <row r="1" spans="1:32" ht="11.25" customHeight="1">
      <c r="A1" s="124" t="s">
        <v>103</v>
      </c>
      <c r="B1" s="124"/>
      <c r="C1" s="124"/>
      <c r="D1" s="124"/>
      <c r="E1" s="124"/>
      <c r="F1" s="124"/>
      <c r="G1" s="54"/>
    </row>
    <row r="2" spans="1:32" ht="18" customHeight="1">
      <c r="A2" s="116" t="s">
        <v>104</v>
      </c>
      <c r="B2" s="116" t="s">
        <v>105</v>
      </c>
      <c r="C2" s="121" t="s">
        <v>106</v>
      </c>
      <c r="D2" s="122"/>
      <c r="E2" s="122"/>
      <c r="F2" s="121" t="s">
        <v>42</v>
      </c>
      <c r="G2" s="122"/>
      <c r="H2" s="122"/>
      <c r="I2" s="121" t="s">
        <v>44</v>
      </c>
      <c r="J2" s="122"/>
      <c r="K2" s="123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6"/>
    </row>
    <row r="3" spans="1:32" ht="28.5" customHeight="1">
      <c r="A3" s="120"/>
      <c r="B3" s="120"/>
      <c r="C3" s="116" t="s">
        <v>107</v>
      </c>
      <c r="D3" s="116" t="s">
        <v>108</v>
      </c>
      <c r="E3" s="116" t="s">
        <v>109</v>
      </c>
      <c r="F3" s="116" t="s">
        <v>107</v>
      </c>
      <c r="G3" s="116" t="s">
        <v>108</v>
      </c>
      <c r="H3" s="116" t="s">
        <v>109</v>
      </c>
      <c r="I3" s="116" t="s">
        <v>107</v>
      </c>
      <c r="J3" s="116" t="s">
        <v>108</v>
      </c>
      <c r="K3" s="116" t="s">
        <v>109</v>
      </c>
      <c r="AF3" s="57"/>
    </row>
    <row r="4" spans="1:32" ht="36.75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  <c r="AF4" s="57"/>
    </row>
    <row r="5" spans="1:32" ht="11.25" customHeight="1">
      <c r="A5" s="58" t="s">
        <v>110</v>
      </c>
      <c r="B5" s="58" t="s">
        <v>111</v>
      </c>
      <c r="C5" s="59">
        <v>71469</v>
      </c>
      <c r="D5" s="60">
        <v>214264.2</v>
      </c>
      <c r="E5" s="61">
        <v>2998</v>
      </c>
      <c r="F5" s="59">
        <v>12</v>
      </c>
      <c r="G5" s="60">
        <v>8</v>
      </c>
      <c r="H5" s="60">
        <v>663.4</v>
      </c>
      <c r="I5" s="59">
        <v>62</v>
      </c>
      <c r="J5" s="60">
        <v>55.4</v>
      </c>
      <c r="K5" s="60">
        <v>894.1</v>
      </c>
      <c r="AF5" s="62"/>
    </row>
    <row r="6" spans="1:32" ht="11.25" customHeight="1">
      <c r="A6" s="58" t="s">
        <v>112</v>
      </c>
      <c r="B6" s="58" t="s">
        <v>113</v>
      </c>
      <c r="C6" s="59">
        <v>15485</v>
      </c>
      <c r="D6" s="60">
        <v>40212.6</v>
      </c>
      <c r="E6" s="61">
        <v>2596.9</v>
      </c>
      <c r="F6" s="59">
        <v>5</v>
      </c>
      <c r="G6" s="60">
        <v>2.7</v>
      </c>
      <c r="H6" s="60">
        <v>530.70000000000005</v>
      </c>
      <c r="I6" s="59">
        <v>54</v>
      </c>
      <c r="J6" s="60">
        <v>48.1</v>
      </c>
      <c r="K6" s="60">
        <v>890.4</v>
      </c>
      <c r="AF6" s="62"/>
    </row>
    <row r="7" spans="1:32" ht="11.25" customHeight="1">
      <c r="A7" s="58" t="s">
        <v>114</v>
      </c>
      <c r="B7" s="58" t="s">
        <v>115</v>
      </c>
      <c r="C7" s="59">
        <v>21944</v>
      </c>
      <c r="D7" s="60">
        <v>56176.800000000003</v>
      </c>
      <c r="E7" s="61">
        <v>2560</v>
      </c>
      <c r="F7" s="59">
        <v>33</v>
      </c>
      <c r="G7" s="60">
        <v>18</v>
      </c>
      <c r="H7" s="60">
        <v>546.79999999999995</v>
      </c>
      <c r="I7" s="59">
        <v>28</v>
      </c>
      <c r="J7" s="60">
        <v>24.8</v>
      </c>
      <c r="K7" s="60">
        <v>884.5</v>
      </c>
      <c r="AF7" s="62"/>
    </row>
    <row r="8" spans="1:32" ht="11.25" customHeight="1">
      <c r="A8" s="58" t="s">
        <v>116</v>
      </c>
      <c r="B8" s="58" t="s">
        <v>117</v>
      </c>
      <c r="C8" s="59">
        <v>20753</v>
      </c>
      <c r="D8" s="60">
        <v>53234.3</v>
      </c>
      <c r="E8" s="61">
        <v>2565.1</v>
      </c>
      <c r="F8" s="59">
        <v>21</v>
      </c>
      <c r="G8" s="60">
        <v>10.6</v>
      </c>
      <c r="H8" s="60">
        <v>502.7</v>
      </c>
      <c r="I8" s="59">
        <v>44</v>
      </c>
      <c r="J8" s="60">
        <v>38.9</v>
      </c>
      <c r="K8" s="60">
        <v>884.5</v>
      </c>
      <c r="AF8" s="62"/>
    </row>
    <row r="9" spans="1:32" ht="11.25" customHeight="1">
      <c r="A9" s="58" t="s">
        <v>118</v>
      </c>
      <c r="B9" s="58" t="s">
        <v>119</v>
      </c>
      <c r="C9" s="59">
        <v>33688</v>
      </c>
      <c r="D9" s="60">
        <v>87613.8</v>
      </c>
      <c r="E9" s="61">
        <v>2600.6999999999998</v>
      </c>
      <c r="F9" s="59">
        <v>56</v>
      </c>
      <c r="G9" s="60">
        <v>33.299999999999997</v>
      </c>
      <c r="H9" s="60">
        <v>594.70000000000005</v>
      </c>
      <c r="I9" s="59">
        <v>58</v>
      </c>
      <c r="J9" s="60">
        <v>51.4</v>
      </c>
      <c r="K9" s="60">
        <v>885.4</v>
      </c>
      <c r="AF9" s="62"/>
    </row>
    <row r="10" spans="1:32" ht="11.25" customHeight="1">
      <c r="A10" s="58" t="s">
        <v>120</v>
      </c>
      <c r="B10" s="58" t="s">
        <v>121</v>
      </c>
      <c r="C10" s="59">
        <v>23804</v>
      </c>
      <c r="D10" s="60">
        <v>60564.800000000003</v>
      </c>
      <c r="E10" s="61">
        <v>2544.3000000000002</v>
      </c>
      <c r="F10" s="59">
        <v>30</v>
      </c>
      <c r="G10" s="60">
        <v>18.600000000000001</v>
      </c>
      <c r="H10" s="60">
        <v>619.20000000000005</v>
      </c>
      <c r="I10" s="59">
        <v>73</v>
      </c>
      <c r="J10" s="60">
        <v>64.900000000000006</v>
      </c>
      <c r="K10" s="60">
        <v>889</v>
      </c>
      <c r="AF10" s="62"/>
    </row>
    <row r="11" spans="1:32" ht="11.25" customHeight="1">
      <c r="A11" s="58" t="s">
        <v>122</v>
      </c>
      <c r="B11" s="58" t="s">
        <v>123</v>
      </c>
      <c r="C11" s="59">
        <v>32402</v>
      </c>
      <c r="D11" s="60">
        <v>83641.899999999994</v>
      </c>
      <c r="E11" s="61">
        <v>2581.4</v>
      </c>
      <c r="F11" s="59">
        <v>25</v>
      </c>
      <c r="G11" s="60">
        <v>13.3</v>
      </c>
      <c r="H11" s="60">
        <v>530.70000000000005</v>
      </c>
      <c r="I11" s="59">
        <v>61</v>
      </c>
      <c r="J11" s="60">
        <v>54.2</v>
      </c>
      <c r="K11" s="60">
        <v>888.1</v>
      </c>
      <c r="AF11" s="62"/>
    </row>
    <row r="12" spans="1:32" ht="11.25" customHeight="1">
      <c r="A12" s="58" t="s">
        <v>124</v>
      </c>
      <c r="B12" s="58" t="s">
        <v>125</v>
      </c>
      <c r="C12" s="59">
        <v>50858</v>
      </c>
      <c r="D12" s="60">
        <v>130375.3</v>
      </c>
      <c r="E12" s="61">
        <v>2563.5</v>
      </c>
      <c r="F12" s="59">
        <v>30</v>
      </c>
      <c r="G12" s="60">
        <v>19.100000000000001</v>
      </c>
      <c r="H12" s="60">
        <v>638.29999999999995</v>
      </c>
      <c r="I12" s="59">
        <v>87</v>
      </c>
      <c r="J12" s="60">
        <v>77.2</v>
      </c>
      <c r="K12" s="60">
        <v>887.1</v>
      </c>
      <c r="AF12" s="62"/>
    </row>
    <row r="13" spans="1:32" ht="11.25" customHeight="1">
      <c r="A13" s="118" t="s">
        <v>126</v>
      </c>
      <c r="B13" s="119"/>
      <c r="C13" s="59">
        <v>270403</v>
      </c>
      <c r="D13" s="60">
        <v>726083.8</v>
      </c>
      <c r="E13" s="61">
        <v>2685.2</v>
      </c>
      <c r="F13" s="59">
        <v>212</v>
      </c>
      <c r="G13" s="60">
        <v>123.5</v>
      </c>
      <c r="H13" s="60">
        <v>582.6</v>
      </c>
      <c r="I13" s="59">
        <v>467</v>
      </c>
      <c r="J13" s="60">
        <v>414.8</v>
      </c>
      <c r="K13" s="60">
        <v>888.2</v>
      </c>
    </row>
    <row r="15" spans="1:32" ht="21" customHeight="1">
      <c r="A15" s="116" t="s">
        <v>104</v>
      </c>
      <c r="B15" s="116" t="s">
        <v>105</v>
      </c>
      <c r="C15" s="121" t="s">
        <v>46</v>
      </c>
      <c r="D15" s="122"/>
      <c r="E15" s="122"/>
      <c r="F15" s="121" t="s">
        <v>48</v>
      </c>
      <c r="G15" s="122"/>
      <c r="H15" s="122"/>
      <c r="I15" s="121" t="s">
        <v>50</v>
      </c>
      <c r="J15" s="122"/>
      <c r="K15" s="123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</row>
    <row r="16" spans="1:32" ht="12.75" customHeight="1">
      <c r="A16" s="120"/>
      <c r="B16" s="120"/>
      <c r="C16" s="116" t="s">
        <v>107</v>
      </c>
      <c r="D16" s="116" t="s">
        <v>108</v>
      </c>
      <c r="E16" s="116" t="s">
        <v>109</v>
      </c>
      <c r="F16" s="116" t="s">
        <v>107</v>
      </c>
      <c r="G16" s="116" t="s">
        <v>108</v>
      </c>
      <c r="H16" s="116" t="s">
        <v>109</v>
      </c>
      <c r="I16" s="116" t="s">
        <v>107</v>
      </c>
      <c r="J16" s="116" t="s">
        <v>108</v>
      </c>
      <c r="K16" s="116" t="s">
        <v>109</v>
      </c>
    </row>
    <row r="17" spans="1:28" ht="43.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</row>
    <row r="18" spans="1:28" ht="11.25" customHeight="1">
      <c r="A18" s="58" t="s">
        <v>110</v>
      </c>
      <c r="B18" s="58" t="s">
        <v>111</v>
      </c>
      <c r="C18" s="59">
        <v>318</v>
      </c>
      <c r="D18" s="60">
        <v>337.5</v>
      </c>
      <c r="E18" s="60">
        <v>1061.4000000000001</v>
      </c>
      <c r="F18" s="59">
        <v>21</v>
      </c>
      <c r="G18" s="60">
        <v>23.9</v>
      </c>
      <c r="H18" s="60">
        <v>1138</v>
      </c>
      <c r="I18" s="59">
        <v>5</v>
      </c>
      <c r="J18" s="60">
        <v>6.2</v>
      </c>
      <c r="K18" s="60">
        <v>1249.8</v>
      </c>
    </row>
    <row r="19" spans="1:28" ht="11.25" customHeight="1">
      <c r="A19" s="58" t="s">
        <v>112</v>
      </c>
      <c r="B19" s="58" t="s">
        <v>113</v>
      </c>
      <c r="C19" s="59">
        <v>89</v>
      </c>
      <c r="D19" s="60">
        <v>94.5</v>
      </c>
      <c r="E19" s="60">
        <v>1061.5</v>
      </c>
      <c r="F19" s="59">
        <v>0</v>
      </c>
      <c r="G19" s="60">
        <v>0</v>
      </c>
      <c r="H19" s="60">
        <v>0</v>
      </c>
      <c r="I19" s="59">
        <v>2</v>
      </c>
      <c r="J19" s="60">
        <v>2.5</v>
      </c>
      <c r="K19" s="60">
        <v>1271.4000000000001</v>
      </c>
    </row>
    <row r="20" spans="1:28" ht="11.25" customHeight="1">
      <c r="A20" s="58" t="s">
        <v>114</v>
      </c>
      <c r="B20" s="58" t="s">
        <v>115</v>
      </c>
      <c r="C20" s="59">
        <v>114</v>
      </c>
      <c r="D20" s="60">
        <v>121</v>
      </c>
      <c r="E20" s="60">
        <v>1061</v>
      </c>
      <c r="F20" s="59">
        <v>5</v>
      </c>
      <c r="G20" s="60">
        <v>5.9</v>
      </c>
      <c r="H20" s="60">
        <v>1181.9000000000001</v>
      </c>
      <c r="I20" s="59">
        <v>3</v>
      </c>
      <c r="J20" s="60">
        <v>3.7</v>
      </c>
      <c r="K20" s="60">
        <v>1229.7</v>
      </c>
    </row>
    <row r="21" spans="1:28" ht="11.25" customHeight="1">
      <c r="A21" s="58" t="s">
        <v>116</v>
      </c>
      <c r="B21" s="58" t="s">
        <v>117</v>
      </c>
      <c r="C21" s="59">
        <v>106</v>
      </c>
      <c r="D21" s="60">
        <v>112.5</v>
      </c>
      <c r="E21" s="60">
        <v>1061.7</v>
      </c>
      <c r="F21" s="59">
        <v>2</v>
      </c>
      <c r="G21" s="60">
        <v>2.2000000000000002</v>
      </c>
      <c r="H21" s="60">
        <v>1123.3</v>
      </c>
      <c r="I21" s="59">
        <v>3</v>
      </c>
      <c r="J21" s="60">
        <v>3.7</v>
      </c>
      <c r="K21" s="60">
        <v>1239.8</v>
      </c>
    </row>
    <row r="22" spans="1:28" ht="11.25" customHeight="1">
      <c r="A22" s="58" t="s">
        <v>118</v>
      </c>
      <c r="B22" s="58" t="s">
        <v>119</v>
      </c>
      <c r="C22" s="59">
        <v>171</v>
      </c>
      <c r="D22" s="60">
        <v>181.4</v>
      </c>
      <c r="E22" s="60">
        <v>1061</v>
      </c>
      <c r="F22" s="59">
        <v>4</v>
      </c>
      <c r="G22" s="60">
        <v>4.5999999999999996</v>
      </c>
      <c r="H22" s="60">
        <v>1149.3</v>
      </c>
      <c r="I22" s="59">
        <v>10</v>
      </c>
      <c r="J22" s="60">
        <v>12.5</v>
      </c>
      <c r="K22" s="60">
        <v>1250.0999999999999</v>
      </c>
    </row>
    <row r="23" spans="1:28" ht="11.25" customHeight="1">
      <c r="A23" s="58" t="s">
        <v>120</v>
      </c>
      <c r="B23" s="58" t="s">
        <v>121</v>
      </c>
      <c r="C23" s="59">
        <v>155</v>
      </c>
      <c r="D23" s="60">
        <v>164.5</v>
      </c>
      <c r="E23" s="60">
        <v>1061.2</v>
      </c>
      <c r="F23" s="59">
        <v>2</v>
      </c>
      <c r="G23" s="60">
        <v>2.4</v>
      </c>
      <c r="H23" s="60">
        <v>1175.5999999999999</v>
      </c>
      <c r="I23" s="59">
        <v>10</v>
      </c>
      <c r="J23" s="60">
        <v>12.4</v>
      </c>
      <c r="K23" s="60">
        <v>1242.2</v>
      </c>
    </row>
    <row r="24" spans="1:28" ht="11.25" customHeight="1">
      <c r="A24" s="58" t="s">
        <v>122</v>
      </c>
      <c r="B24" s="58" t="s">
        <v>123</v>
      </c>
      <c r="C24" s="59">
        <v>175</v>
      </c>
      <c r="D24" s="60">
        <v>185.8</v>
      </c>
      <c r="E24" s="60">
        <v>1061.7</v>
      </c>
      <c r="F24" s="59">
        <v>2</v>
      </c>
      <c r="G24" s="60">
        <v>2.2999999999999998</v>
      </c>
      <c r="H24" s="60">
        <v>1157.8</v>
      </c>
      <c r="I24" s="59">
        <v>10</v>
      </c>
      <c r="J24" s="60">
        <v>12.5</v>
      </c>
      <c r="K24" s="60">
        <v>1247.5999999999999</v>
      </c>
    </row>
    <row r="25" spans="1:28" ht="11.25" customHeight="1">
      <c r="A25" s="58" t="s">
        <v>124</v>
      </c>
      <c r="B25" s="58" t="s">
        <v>125</v>
      </c>
      <c r="C25" s="59">
        <v>234</v>
      </c>
      <c r="D25" s="60">
        <v>248.4</v>
      </c>
      <c r="E25" s="60">
        <v>1061.5999999999999</v>
      </c>
      <c r="F25" s="59">
        <v>6</v>
      </c>
      <c r="G25" s="60">
        <v>6.9</v>
      </c>
      <c r="H25" s="60">
        <v>1150.4000000000001</v>
      </c>
      <c r="I25" s="59">
        <v>4</v>
      </c>
      <c r="J25" s="60">
        <v>5.0999999999999996</v>
      </c>
      <c r="K25" s="60">
        <v>1272</v>
      </c>
    </row>
    <row r="26" spans="1:28" ht="11.25" customHeight="1">
      <c r="A26" s="118" t="s">
        <v>126</v>
      </c>
      <c r="B26" s="119"/>
      <c r="C26" s="59">
        <v>1362</v>
      </c>
      <c r="D26" s="60">
        <v>1445.6</v>
      </c>
      <c r="E26" s="60">
        <v>1061.4000000000001</v>
      </c>
      <c r="F26" s="59">
        <v>42</v>
      </c>
      <c r="G26" s="60">
        <v>48.2</v>
      </c>
      <c r="H26" s="60">
        <v>1148.0999999999999</v>
      </c>
      <c r="I26" s="59">
        <v>47</v>
      </c>
      <c r="J26" s="60">
        <v>58.7</v>
      </c>
      <c r="K26" s="60">
        <v>1248.7</v>
      </c>
    </row>
    <row r="28" spans="1:28" ht="20.25" customHeight="1">
      <c r="A28" s="116" t="s">
        <v>104</v>
      </c>
      <c r="B28" s="116" t="s">
        <v>105</v>
      </c>
      <c r="C28" s="121" t="s">
        <v>52</v>
      </c>
      <c r="D28" s="122"/>
      <c r="E28" s="122"/>
      <c r="F28" s="121" t="s">
        <v>54</v>
      </c>
      <c r="G28" s="122"/>
      <c r="H28" s="122"/>
      <c r="I28" s="121" t="s">
        <v>56</v>
      </c>
      <c r="J28" s="122"/>
      <c r="K28" s="123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</row>
    <row r="29" spans="1:28" ht="12.75" customHeight="1">
      <c r="A29" s="120"/>
      <c r="B29" s="120"/>
      <c r="C29" s="116" t="s">
        <v>107</v>
      </c>
      <c r="D29" s="116" t="s">
        <v>108</v>
      </c>
      <c r="E29" s="116" t="s">
        <v>109</v>
      </c>
      <c r="F29" s="116" t="s">
        <v>107</v>
      </c>
      <c r="G29" s="116" t="s">
        <v>108</v>
      </c>
      <c r="H29" s="116" t="s">
        <v>109</v>
      </c>
      <c r="I29" s="116" t="s">
        <v>107</v>
      </c>
      <c r="J29" s="116" t="s">
        <v>108</v>
      </c>
      <c r="K29" s="116" t="s">
        <v>109</v>
      </c>
    </row>
    <row r="30" spans="1:28" ht="43.5" customHeight="1">
      <c r="A30" s="117"/>
      <c r="B30" s="117"/>
      <c r="C30" s="117"/>
      <c r="D30" s="117"/>
      <c r="E30" s="117"/>
      <c r="F30" s="117"/>
      <c r="G30" s="117"/>
      <c r="H30" s="117"/>
      <c r="I30" s="117"/>
      <c r="J30" s="117"/>
      <c r="K30" s="117"/>
    </row>
    <row r="31" spans="1:28" ht="11.25" customHeight="1">
      <c r="A31" s="58" t="s">
        <v>110</v>
      </c>
      <c r="B31" s="58" t="s">
        <v>111</v>
      </c>
      <c r="C31" s="59">
        <v>10</v>
      </c>
      <c r="D31" s="60">
        <v>13.7</v>
      </c>
      <c r="E31" s="60">
        <v>1367.2</v>
      </c>
      <c r="F31" s="59">
        <v>11</v>
      </c>
      <c r="G31" s="60">
        <v>15.9</v>
      </c>
      <c r="H31" s="60">
        <v>1446.7</v>
      </c>
      <c r="I31" s="59">
        <v>13705</v>
      </c>
      <c r="J31" s="60">
        <v>24600.400000000001</v>
      </c>
      <c r="K31" s="60">
        <v>1795</v>
      </c>
    </row>
    <row r="32" spans="1:28" ht="11.25" customHeight="1">
      <c r="A32" s="58" t="s">
        <v>112</v>
      </c>
      <c r="B32" s="58" t="s">
        <v>113</v>
      </c>
      <c r="C32" s="59">
        <v>2</v>
      </c>
      <c r="D32" s="60">
        <v>2.7</v>
      </c>
      <c r="E32" s="60">
        <v>1342</v>
      </c>
      <c r="F32" s="59">
        <v>2</v>
      </c>
      <c r="G32" s="60">
        <v>2.9</v>
      </c>
      <c r="H32" s="60">
        <v>1467.9</v>
      </c>
      <c r="I32" s="59">
        <v>3943</v>
      </c>
      <c r="J32" s="60">
        <v>7079.5</v>
      </c>
      <c r="K32" s="60">
        <v>1795.5</v>
      </c>
    </row>
    <row r="33" spans="1:28" ht="11.25" customHeight="1">
      <c r="A33" s="58" t="s">
        <v>114</v>
      </c>
      <c r="B33" s="58" t="s">
        <v>115</v>
      </c>
      <c r="C33" s="59">
        <v>1</v>
      </c>
      <c r="D33" s="60">
        <v>1.4</v>
      </c>
      <c r="E33" s="60">
        <v>1387.2</v>
      </c>
      <c r="F33" s="59">
        <v>2</v>
      </c>
      <c r="G33" s="60">
        <v>2.8</v>
      </c>
      <c r="H33" s="60">
        <v>1415.2</v>
      </c>
      <c r="I33" s="59">
        <v>6257</v>
      </c>
      <c r="J33" s="60">
        <v>11212.8</v>
      </c>
      <c r="K33" s="60">
        <v>1792</v>
      </c>
    </row>
    <row r="34" spans="1:28" ht="11.25" customHeight="1">
      <c r="A34" s="58" t="s">
        <v>116</v>
      </c>
      <c r="B34" s="58" t="s">
        <v>117</v>
      </c>
      <c r="C34" s="59">
        <v>7</v>
      </c>
      <c r="D34" s="60">
        <v>9.6999999999999993</v>
      </c>
      <c r="E34" s="60">
        <v>1385.4</v>
      </c>
      <c r="F34" s="59">
        <v>0</v>
      </c>
      <c r="G34" s="60">
        <v>0</v>
      </c>
      <c r="H34" s="60">
        <v>0</v>
      </c>
      <c r="I34" s="59">
        <v>5165</v>
      </c>
      <c r="J34" s="60">
        <v>9264.7000000000007</v>
      </c>
      <c r="K34" s="60">
        <v>1793.7</v>
      </c>
    </row>
    <row r="35" spans="1:28" ht="11.25" customHeight="1">
      <c r="A35" s="58" t="s">
        <v>118</v>
      </c>
      <c r="B35" s="58" t="s">
        <v>119</v>
      </c>
      <c r="C35" s="59">
        <v>6</v>
      </c>
      <c r="D35" s="60">
        <v>8.1</v>
      </c>
      <c r="E35" s="60">
        <v>1352.4</v>
      </c>
      <c r="F35" s="59">
        <v>3</v>
      </c>
      <c r="G35" s="60">
        <v>4.4000000000000004</v>
      </c>
      <c r="H35" s="60">
        <v>1458.9</v>
      </c>
      <c r="I35" s="59">
        <v>8178</v>
      </c>
      <c r="J35" s="60">
        <v>14698.1</v>
      </c>
      <c r="K35" s="60">
        <v>1797.3</v>
      </c>
    </row>
    <row r="36" spans="1:28" ht="11.25" customHeight="1">
      <c r="A36" s="58" t="s">
        <v>120</v>
      </c>
      <c r="B36" s="58" t="s">
        <v>121</v>
      </c>
      <c r="C36" s="59">
        <v>4</v>
      </c>
      <c r="D36" s="60">
        <v>5.3</v>
      </c>
      <c r="E36" s="60">
        <v>1328.7</v>
      </c>
      <c r="F36" s="59">
        <v>2</v>
      </c>
      <c r="G36" s="60">
        <v>2.8</v>
      </c>
      <c r="H36" s="60">
        <v>1416.9</v>
      </c>
      <c r="I36" s="59">
        <v>6587</v>
      </c>
      <c r="J36" s="60">
        <v>11823.1</v>
      </c>
      <c r="K36" s="60">
        <v>1794.9</v>
      </c>
    </row>
    <row r="37" spans="1:28" ht="11.25" customHeight="1">
      <c r="A37" s="58" t="s">
        <v>122</v>
      </c>
      <c r="B37" s="58" t="s">
        <v>123</v>
      </c>
      <c r="C37" s="59">
        <v>10</v>
      </c>
      <c r="D37" s="60">
        <v>13.5</v>
      </c>
      <c r="E37" s="60">
        <v>1346.5</v>
      </c>
      <c r="F37" s="59">
        <v>2</v>
      </c>
      <c r="G37" s="60">
        <v>2.9</v>
      </c>
      <c r="H37" s="60">
        <v>1439</v>
      </c>
      <c r="I37" s="59">
        <v>9093</v>
      </c>
      <c r="J37" s="60">
        <v>16312.8</v>
      </c>
      <c r="K37" s="60">
        <v>1794</v>
      </c>
    </row>
    <row r="38" spans="1:28" ht="11.25" customHeight="1">
      <c r="A38" s="58" t="s">
        <v>124</v>
      </c>
      <c r="B38" s="58" t="s">
        <v>125</v>
      </c>
      <c r="C38" s="59">
        <v>7</v>
      </c>
      <c r="D38" s="60">
        <v>9.3000000000000007</v>
      </c>
      <c r="E38" s="60">
        <v>1333.7</v>
      </c>
      <c r="F38" s="59">
        <v>2</v>
      </c>
      <c r="G38" s="60">
        <v>2.8</v>
      </c>
      <c r="H38" s="60">
        <v>1413.7</v>
      </c>
      <c r="I38" s="59">
        <v>16487</v>
      </c>
      <c r="J38" s="60">
        <v>29659.599999999999</v>
      </c>
      <c r="K38" s="60">
        <v>1799</v>
      </c>
    </row>
    <row r="39" spans="1:28" ht="11.25" customHeight="1">
      <c r="A39" s="118" t="s">
        <v>126</v>
      </c>
      <c r="B39" s="119"/>
      <c r="C39" s="59">
        <v>47</v>
      </c>
      <c r="D39" s="60">
        <v>63.7</v>
      </c>
      <c r="E39" s="60">
        <v>1354.7</v>
      </c>
      <c r="F39" s="59">
        <v>24</v>
      </c>
      <c r="G39" s="60">
        <v>34.6</v>
      </c>
      <c r="H39" s="60">
        <v>1441.5</v>
      </c>
      <c r="I39" s="59">
        <v>69415</v>
      </c>
      <c r="J39" s="60">
        <v>124651.1</v>
      </c>
      <c r="K39" s="60">
        <v>1795.7</v>
      </c>
    </row>
    <row r="41" spans="1:28" ht="21" customHeight="1">
      <c r="A41" s="116" t="s">
        <v>104</v>
      </c>
      <c r="B41" s="116" t="s">
        <v>105</v>
      </c>
      <c r="C41" s="121" t="s">
        <v>58</v>
      </c>
      <c r="D41" s="122"/>
      <c r="E41" s="122"/>
      <c r="F41" s="121" t="s">
        <v>60</v>
      </c>
      <c r="G41" s="122"/>
      <c r="H41" s="122"/>
      <c r="I41" s="121" t="s">
        <v>62</v>
      </c>
      <c r="J41" s="122"/>
      <c r="K41" s="123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</row>
    <row r="42" spans="1:28" ht="12.75" customHeight="1">
      <c r="A42" s="120"/>
      <c r="B42" s="120"/>
      <c r="C42" s="116" t="s">
        <v>107</v>
      </c>
      <c r="D42" s="116" t="s">
        <v>108</v>
      </c>
      <c r="E42" s="116" t="s">
        <v>109</v>
      </c>
      <c r="F42" s="116" t="s">
        <v>107</v>
      </c>
      <c r="G42" s="116" t="s">
        <v>108</v>
      </c>
      <c r="H42" s="116" t="s">
        <v>109</v>
      </c>
      <c r="I42" s="116" t="s">
        <v>107</v>
      </c>
      <c r="J42" s="116" t="s">
        <v>108</v>
      </c>
      <c r="K42" s="116" t="s">
        <v>109</v>
      </c>
    </row>
    <row r="43" spans="1:28" ht="40.5" customHeight="1">
      <c r="A43" s="117"/>
      <c r="B43" s="117"/>
      <c r="C43" s="117"/>
      <c r="D43" s="117"/>
      <c r="E43" s="117"/>
      <c r="F43" s="117"/>
      <c r="G43" s="117"/>
      <c r="H43" s="117"/>
      <c r="I43" s="117"/>
      <c r="J43" s="117"/>
      <c r="K43" s="117"/>
    </row>
    <row r="44" spans="1:28" ht="11.25" customHeight="1">
      <c r="A44" s="58" t="s">
        <v>110</v>
      </c>
      <c r="B44" s="58" t="s">
        <v>111</v>
      </c>
      <c r="C44" s="59">
        <v>35361</v>
      </c>
      <c r="D44" s="60">
        <v>85116.7</v>
      </c>
      <c r="E44" s="60">
        <v>2407.1</v>
      </c>
      <c r="F44" s="59">
        <v>11990</v>
      </c>
      <c r="G44" s="60">
        <v>40950</v>
      </c>
      <c r="H44" s="60">
        <v>3415.3</v>
      </c>
      <c r="I44" s="59">
        <v>4426</v>
      </c>
      <c r="J44" s="60">
        <v>19605.599999999999</v>
      </c>
      <c r="K44" s="60">
        <v>4429.6000000000004</v>
      </c>
    </row>
    <row r="45" spans="1:28" ht="11.25" customHeight="1">
      <c r="A45" s="58" t="s">
        <v>112</v>
      </c>
      <c r="B45" s="58" t="s">
        <v>113</v>
      </c>
      <c r="C45" s="59">
        <v>7703</v>
      </c>
      <c r="D45" s="60">
        <v>18656.3</v>
      </c>
      <c r="E45" s="60">
        <v>2422</v>
      </c>
      <c r="F45" s="59">
        <v>2826</v>
      </c>
      <c r="G45" s="60">
        <v>9454.7999999999993</v>
      </c>
      <c r="H45" s="60">
        <v>3345.7</v>
      </c>
      <c r="I45" s="59">
        <v>470</v>
      </c>
      <c r="J45" s="60">
        <v>2076.3000000000002</v>
      </c>
      <c r="K45" s="60">
        <v>4417.6000000000004</v>
      </c>
    </row>
    <row r="46" spans="1:28" ht="11.25" customHeight="1">
      <c r="A46" s="58" t="s">
        <v>114</v>
      </c>
      <c r="B46" s="58" t="s">
        <v>115</v>
      </c>
      <c r="C46" s="59">
        <v>10485</v>
      </c>
      <c r="D46" s="60">
        <v>25442.2</v>
      </c>
      <c r="E46" s="60">
        <v>2426.5</v>
      </c>
      <c r="F46" s="59">
        <v>4037</v>
      </c>
      <c r="G46" s="60">
        <v>13487.2</v>
      </c>
      <c r="H46" s="60">
        <v>3340.9</v>
      </c>
      <c r="I46" s="59">
        <v>506</v>
      </c>
      <c r="J46" s="60">
        <v>2231.9</v>
      </c>
      <c r="K46" s="60">
        <v>4410.8999999999996</v>
      </c>
    </row>
    <row r="47" spans="1:28" ht="11.25" customHeight="1">
      <c r="A47" s="58" t="s">
        <v>116</v>
      </c>
      <c r="B47" s="58" t="s">
        <v>117</v>
      </c>
      <c r="C47" s="59">
        <v>10635</v>
      </c>
      <c r="D47" s="60">
        <v>25643.7</v>
      </c>
      <c r="E47" s="60">
        <v>2411.3000000000002</v>
      </c>
      <c r="F47" s="59">
        <v>3830</v>
      </c>
      <c r="G47" s="60">
        <v>12766</v>
      </c>
      <c r="H47" s="60">
        <v>3333.1</v>
      </c>
      <c r="I47" s="59">
        <v>539</v>
      </c>
      <c r="J47" s="60">
        <v>2362.1</v>
      </c>
      <c r="K47" s="60">
        <v>4382.3999999999996</v>
      </c>
    </row>
    <row r="48" spans="1:28" ht="11.25" customHeight="1">
      <c r="A48" s="58" t="s">
        <v>118</v>
      </c>
      <c r="B48" s="58" t="s">
        <v>119</v>
      </c>
      <c r="C48" s="59">
        <v>17252</v>
      </c>
      <c r="D48" s="60">
        <v>41711.4</v>
      </c>
      <c r="E48" s="60">
        <v>2417.8000000000002</v>
      </c>
      <c r="F48" s="59">
        <v>6134</v>
      </c>
      <c r="G48" s="60">
        <v>20542.099999999999</v>
      </c>
      <c r="H48" s="60">
        <v>3348.9</v>
      </c>
      <c r="I48" s="59">
        <v>1011</v>
      </c>
      <c r="J48" s="60">
        <v>4455.7</v>
      </c>
      <c r="K48" s="60">
        <v>4407.2</v>
      </c>
    </row>
    <row r="49" spans="1:28" ht="11.25" customHeight="1">
      <c r="A49" s="58" t="s">
        <v>120</v>
      </c>
      <c r="B49" s="58" t="s">
        <v>121</v>
      </c>
      <c r="C49" s="59">
        <v>12007</v>
      </c>
      <c r="D49" s="60">
        <v>29103.200000000001</v>
      </c>
      <c r="E49" s="60">
        <v>2423.9</v>
      </c>
      <c r="F49" s="59">
        <v>3728</v>
      </c>
      <c r="G49" s="60">
        <v>12401</v>
      </c>
      <c r="H49" s="60">
        <v>3326.4</v>
      </c>
      <c r="I49" s="59">
        <v>657</v>
      </c>
      <c r="J49" s="60">
        <v>2900.4</v>
      </c>
      <c r="K49" s="60">
        <v>4414.7</v>
      </c>
    </row>
    <row r="50" spans="1:28" ht="11.25" customHeight="1">
      <c r="A50" s="58" t="s">
        <v>122</v>
      </c>
      <c r="B50" s="58" t="s">
        <v>123</v>
      </c>
      <c r="C50" s="59">
        <v>15505</v>
      </c>
      <c r="D50" s="60">
        <v>37665.800000000003</v>
      </c>
      <c r="E50" s="60">
        <v>2429.3000000000002</v>
      </c>
      <c r="F50" s="59">
        <v>5741</v>
      </c>
      <c r="G50" s="60">
        <v>19248.900000000001</v>
      </c>
      <c r="H50" s="60">
        <v>3352.9</v>
      </c>
      <c r="I50" s="59">
        <v>931</v>
      </c>
      <c r="J50" s="60">
        <v>4096.3999999999996</v>
      </c>
      <c r="K50" s="60">
        <v>4400</v>
      </c>
    </row>
    <row r="51" spans="1:28" ht="11.25" customHeight="1">
      <c r="A51" s="58" t="s">
        <v>124</v>
      </c>
      <c r="B51" s="58" t="s">
        <v>125</v>
      </c>
      <c r="C51" s="59">
        <v>22291</v>
      </c>
      <c r="D51" s="60">
        <v>54107.8</v>
      </c>
      <c r="E51" s="60">
        <v>2427.3000000000002</v>
      </c>
      <c r="F51" s="59">
        <v>8641</v>
      </c>
      <c r="G51" s="60">
        <v>28946</v>
      </c>
      <c r="H51" s="60">
        <v>3349.8</v>
      </c>
      <c r="I51" s="59">
        <v>1694</v>
      </c>
      <c r="J51" s="60">
        <v>7514.2</v>
      </c>
      <c r="K51" s="60">
        <v>4435.8</v>
      </c>
    </row>
    <row r="52" spans="1:28" ht="11.25" customHeight="1">
      <c r="A52" s="118" t="s">
        <v>126</v>
      </c>
      <c r="B52" s="119"/>
      <c r="C52" s="59">
        <v>131239</v>
      </c>
      <c r="D52" s="60">
        <v>317447.09999999998</v>
      </c>
      <c r="E52" s="60">
        <v>2418.8000000000002</v>
      </c>
      <c r="F52" s="59">
        <v>46927</v>
      </c>
      <c r="G52" s="60">
        <v>157795.9</v>
      </c>
      <c r="H52" s="60">
        <v>3362.6</v>
      </c>
      <c r="I52" s="59">
        <v>10234</v>
      </c>
      <c r="J52" s="60">
        <v>45242.6</v>
      </c>
      <c r="K52" s="60">
        <v>4420.8</v>
      </c>
    </row>
    <row r="54" spans="1:28" ht="19.5" customHeight="1">
      <c r="A54" s="116" t="s">
        <v>104</v>
      </c>
      <c r="B54" s="116" t="s">
        <v>105</v>
      </c>
      <c r="C54" s="121" t="s">
        <v>64</v>
      </c>
      <c r="D54" s="122"/>
      <c r="E54" s="122"/>
      <c r="F54" s="121" t="s">
        <v>66</v>
      </c>
      <c r="G54" s="122"/>
      <c r="H54" s="123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</row>
    <row r="55" spans="1:28" ht="12.75" customHeight="1">
      <c r="A55" s="120"/>
      <c r="B55" s="120"/>
      <c r="C55" s="116" t="s">
        <v>107</v>
      </c>
      <c r="D55" s="116" t="s">
        <v>108</v>
      </c>
      <c r="E55" s="116" t="s">
        <v>109</v>
      </c>
      <c r="F55" s="116" t="s">
        <v>107</v>
      </c>
      <c r="G55" s="116" t="s">
        <v>108</v>
      </c>
      <c r="H55" s="116" t="s">
        <v>109</v>
      </c>
    </row>
    <row r="56" spans="1:28" ht="48" customHeight="1">
      <c r="A56" s="117"/>
      <c r="B56" s="117"/>
      <c r="C56" s="117"/>
      <c r="D56" s="117"/>
      <c r="E56" s="117"/>
      <c r="F56" s="117"/>
      <c r="G56" s="117"/>
      <c r="H56" s="117"/>
    </row>
    <row r="57" spans="1:28" ht="11.25" customHeight="1">
      <c r="A57" s="58" t="s">
        <v>110</v>
      </c>
      <c r="B57" s="58" t="s">
        <v>111</v>
      </c>
      <c r="C57" s="59">
        <v>4823</v>
      </c>
      <c r="D57" s="60">
        <v>31721</v>
      </c>
      <c r="E57" s="60">
        <v>6577</v>
      </c>
      <c r="F57" s="59">
        <v>726</v>
      </c>
      <c r="G57" s="60">
        <v>11809.9</v>
      </c>
      <c r="H57" s="60">
        <v>16267.1</v>
      </c>
    </row>
    <row r="58" spans="1:28" ht="11.25" customHeight="1">
      <c r="A58" s="58" t="s">
        <v>112</v>
      </c>
      <c r="B58" s="58" t="s">
        <v>113</v>
      </c>
      <c r="C58" s="59">
        <v>350</v>
      </c>
      <c r="D58" s="60">
        <v>2203.1999999999998</v>
      </c>
      <c r="E58" s="60">
        <v>6294.9</v>
      </c>
      <c r="F58" s="59">
        <v>39</v>
      </c>
      <c r="G58" s="60">
        <v>589</v>
      </c>
      <c r="H58" s="60">
        <v>15102.7</v>
      </c>
    </row>
    <row r="59" spans="1:28" ht="11.25" customHeight="1">
      <c r="A59" s="58" t="s">
        <v>114</v>
      </c>
      <c r="B59" s="58" t="s">
        <v>115</v>
      </c>
      <c r="C59" s="59">
        <v>392</v>
      </c>
      <c r="D59" s="60">
        <v>2561</v>
      </c>
      <c r="E59" s="60">
        <v>6533.1</v>
      </c>
      <c r="F59" s="59">
        <v>81</v>
      </c>
      <c r="G59" s="60">
        <v>1064.0999999999999</v>
      </c>
      <c r="H59" s="60">
        <v>13137.3</v>
      </c>
    </row>
    <row r="60" spans="1:28" ht="11.25" customHeight="1">
      <c r="A60" s="58" t="s">
        <v>116</v>
      </c>
      <c r="B60" s="58" t="s">
        <v>117</v>
      </c>
      <c r="C60" s="59">
        <v>349</v>
      </c>
      <c r="D60" s="60">
        <v>2250.6</v>
      </c>
      <c r="E60" s="60">
        <v>6448.7</v>
      </c>
      <c r="F60" s="59">
        <v>52</v>
      </c>
      <c r="G60" s="60">
        <v>769.5</v>
      </c>
      <c r="H60" s="60">
        <v>14798.7</v>
      </c>
    </row>
    <row r="61" spans="1:28" ht="11.25" customHeight="1">
      <c r="A61" s="58" t="s">
        <v>118</v>
      </c>
      <c r="B61" s="58" t="s">
        <v>119</v>
      </c>
      <c r="C61" s="59">
        <v>707</v>
      </c>
      <c r="D61" s="60">
        <v>4514</v>
      </c>
      <c r="E61" s="60">
        <v>6384.8</v>
      </c>
      <c r="F61" s="59">
        <v>98</v>
      </c>
      <c r="G61" s="60">
        <v>1396.9</v>
      </c>
      <c r="H61" s="60">
        <v>14253.8</v>
      </c>
    </row>
    <row r="62" spans="1:28" ht="11.25" customHeight="1">
      <c r="A62" s="58" t="s">
        <v>120</v>
      </c>
      <c r="B62" s="58" t="s">
        <v>121</v>
      </c>
      <c r="C62" s="59">
        <v>495</v>
      </c>
      <c r="D62" s="60">
        <v>3244.2</v>
      </c>
      <c r="E62" s="60">
        <v>6554</v>
      </c>
      <c r="F62" s="59">
        <v>54</v>
      </c>
      <c r="G62" s="60">
        <v>822</v>
      </c>
      <c r="H62" s="60">
        <v>15222.6</v>
      </c>
    </row>
    <row r="63" spans="1:28" ht="11.25" customHeight="1">
      <c r="A63" s="58" t="s">
        <v>122</v>
      </c>
      <c r="B63" s="58" t="s">
        <v>123</v>
      </c>
      <c r="C63" s="59">
        <v>770</v>
      </c>
      <c r="D63" s="60">
        <v>5021.8999999999996</v>
      </c>
      <c r="E63" s="60">
        <v>6521.9</v>
      </c>
      <c r="F63" s="59">
        <v>77</v>
      </c>
      <c r="G63" s="60">
        <v>1011.8</v>
      </c>
      <c r="H63" s="60">
        <v>13140</v>
      </c>
    </row>
    <row r="64" spans="1:28" ht="11.25" customHeight="1">
      <c r="A64" s="58" t="s">
        <v>124</v>
      </c>
      <c r="B64" s="58" t="s">
        <v>125</v>
      </c>
      <c r="C64" s="59">
        <v>1249</v>
      </c>
      <c r="D64" s="60">
        <v>8053.4</v>
      </c>
      <c r="E64" s="60">
        <v>6447.9</v>
      </c>
      <c r="F64" s="59">
        <v>126</v>
      </c>
      <c r="G64" s="60">
        <v>1725.4</v>
      </c>
      <c r="H64" s="60">
        <v>13694</v>
      </c>
    </row>
    <row r="65" spans="1:8" ht="11.25" customHeight="1">
      <c r="A65" s="118" t="s">
        <v>126</v>
      </c>
      <c r="B65" s="119"/>
      <c r="C65" s="59">
        <v>9135</v>
      </c>
      <c r="D65" s="60">
        <v>59569.3</v>
      </c>
      <c r="E65" s="60">
        <v>6521</v>
      </c>
      <c r="F65" s="59">
        <v>1253</v>
      </c>
      <c r="G65" s="60">
        <v>19188.7</v>
      </c>
      <c r="H65" s="60">
        <v>15314.2</v>
      </c>
    </row>
  </sheetData>
  <mergeCells count="72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A28:A30"/>
    <mergeCell ref="B28:B30"/>
    <mergeCell ref="C28:E28"/>
    <mergeCell ref="F28:H28"/>
    <mergeCell ref="I28:K28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F55:F56"/>
    <mergeCell ref="G55:G56"/>
    <mergeCell ref="H55:H56"/>
    <mergeCell ref="A65:B65"/>
    <mergeCell ref="J42:J43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F29" sqref="F29"/>
    </sheetView>
  </sheetViews>
  <sheetFormatPr defaultColWidth="9.33203125" defaultRowHeight="11.25" customHeight="1"/>
  <cols>
    <col min="1" max="1" width="3.6640625" style="49" customWidth="1"/>
    <col min="2" max="2" width="33" style="49" customWidth="1"/>
    <col min="3" max="3" width="11" style="49" customWidth="1"/>
    <col min="4" max="4" width="14.1640625" style="49" customWidth="1"/>
    <col min="5" max="5" width="10.33203125" style="49" customWidth="1"/>
    <col min="6" max="6" width="11" style="49" customWidth="1"/>
    <col min="7" max="7" width="14.1640625" style="49" customWidth="1"/>
    <col min="8" max="8" width="10.33203125" style="49" customWidth="1"/>
    <col min="9" max="9" width="11" style="49" customWidth="1"/>
    <col min="10" max="10" width="14.1640625" style="47" customWidth="1"/>
    <col min="11" max="11" width="10.33203125" style="63" customWidth="1"/>
    <col min="12" max="12" width="9.1640625" style="48" customWidth="1"/>
    <col min="13" max="13" width="31.33203125" style="64" customWidth="1"/>
    <col min="14" max="16384" width="9.33203125" style="49"/>
  </cols>
  <sheetData>
    <row r="1" spans="1:11" ht="11.25" customHeight="1">
      <c r="A1" s="124" t="s">
        <v>127</v>
      </c>
      <c r="B1" s="124"/>
      <c r="C1" s="124"/>
      <c r="D1" s="124"/>
      <c r="E1" s="124"/>
      <c r="F1" s="124"/>
      <c r="G1" s="54"/>
    </row>
    <row r="2" spans="1:11" ht="23.25" customHeight="1">
      <c r="A2" s="116" t="s">
        <v>104</v>
      </c>
      <c r="B2" s="116" t="s">
        <v>105</v>
      </c>
      <c r="C2" s="121" t="s">
        <v>106</v>
      </c>
      <c r="D2" s="122"/>
      <c r="E2" s="123"/>
      <c r="F2" s="121" t="s">
        <v>128</v>
      </c>
      <c r="G2" s="122"/>
      <c r="H2" s="123"/>
      <c r="I2" s="121" t="s">
        <v>129</v>
      </c>
      <c r="J2" s="122"/>
      <c r="K2" s="123"/>
    </row>
    <row r="3" spans="1:11" ht="28.5" customHeight="1">
      <c r="A3" s="120"/>
      <c r="B3" s="120"/>
      <c r="C3" s="116" t="s">
        <v>107</v>
      </c>
      <c r="D3" s="116" t="s">
        <v>108</v>
      </c>
      <c r="E3" s="116" t="s">
        <v>109</v>
      </c>
      <c r="F3" s="116" t="s">
        <v>107</v>
      </c>
      <c r="G3" s="116" t="s">
        <v>108</v>
      </c>
      <c r="H3" s="116" t="s">
        <v>109</v>
      </c>
      <c r="I3" s="116" t="s">
        <v>107</v>
      </c>
      <c r="J3" s="116" t="s">
        <v>108</v>
      </c>
      <c r="K3" s="116" t="s">
        <v>109</v>
      </c>
    </row>
    <row r="4" spans="1:11" ht="21.75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 ht="12.75" customHeight="1">
      <c r="A5" s="58" t="s">
        <v>110</v>
      </c>
      <c r="B5" s="58" t="s">
        <v>111</v>
      </c>
      <c r="C5" s="65">
        <v>71469</v>
      </c>
      <c r="D5" s="66">
        <v>214264.2</v>
      </c>
      <c r="E5" s="67">
        <v>2998</v>
      </c>
      <c r="F5" s="65">
        <v>56144</v>
      </c>
      <c r="G5" s="66">
        <v>173483.5</v>
      </c>
      <c r="H5" s="66">
        <v>3090</v>
      </c>
      <c r="I5" s="65">
        <v>10411</v>
      </c>
      <c r="J5" s="66">
        <v>25298.7</v>
      </c>
      <c r="K5" s="66">
        <v>2430</v>
      </c>
    </row>
    <row r="6" spans="1:11" ht="12.75" customHeight="1">
      <c r="A6" s="58" t="s">
        <v>112</v>
      </c>
      <c r="B6" s="58" t="s">
        <v>113</v>
      </c>
      <c r="C6" s="65">
        <v>15485</v>
      </c>
      <c r="D6" s="66">
        <v>40212.6</v>
      </c>
      <c r="E6" s="67">
        <v>2596.9</v>
      </c>
      <c r="F6" s="65">
        <v>12225</v>
      </c>
      <c r="G6" s="66">
        <v>33108.699999999997</v>
      </c>
      <c r="H6" s="66">
        <v>2708.3</v>
      </c>
      <c r="I6" s="65">
        <v>2131</v>
      </c>
      <c r="J6" s="66">
        <v>4702.7</v>
      </c>
      <c r="K6" s="66">
        <v>2206.8000000000002</v>
      </c>
    </row>
    <row r="7" spans="1:11" ht="12.75" customHeight="1">
      <c r="A7" s="58" t="s">
        <v>114</v>
      </c>
      <c r="B7" s="58" t="s">
        <v>115</v>
      </c>
      <c r="C7" s="65">
        <v>21944</v>
      </c>
      <c r="D7" s="66">
        <v>56176.800000000003</v>
      </c>
      <c r="E7" s="67">
        <v>2560</v>
      </c>
      <c r="F7" s="65">
        <v>17374</v>
      </c>
      <c r="G7" s="66">
        <v>46215.1</v>
      </c>
      <c r="H7" s="66">
        <v>2660</v>
      </c>
      <c r="I7" s="65">
        <v>3030</v>
      </c>
      <c r="J7" s="66">
        <v>6670.6</v>
      </c>
      <c r="K7" s="66">
        <v>2201.5</v>
      </c>
    </row>
    <row r="8" spans="1:11" ht="12.75" customHeight="1">
      <c r="A8" s="58" t="s">
        <v>116</v>
      </c>
      <c r="B8" s="58" t="s">
        <v>117</v>
      </c>
      <c r="C8" s="65">
        <v>20753</v>
      </c>
      <c r="D8" s="66">
        <v>53234.3</v>
      </c>
      <c r="E8" s="67">
        <v>2565.1</v>
      </c>
      <c r="F8" s="65">
        <v>15675</v>
      </c>
      <c r="G8" s="66">
        <v>42205.2</v>
      </c>
      <c r="H8" s="66">
        <v>2692.5</v>
      </c>
      <c r="I8" s="65">
        <v>3568</v>
      </c>
      <c r="J8" s="66">
        <v>7747.1</v>
      </c>
      <c r="K8" s="66">
        <v>2171.3000000000002</v>
      </c>
    </row>
    <row r="9" spans="1:11" ht="12.75" customHeight="1">
      <c r="A9" s="58" t="s">
        <v>118</v>
      </c>
      <c r="B9" s="58" t="s">
        <v>119</v>
      </c>
      <c r="C9" s="65">
        <v>33688</v>
      </c>
      <c r="D9" s="66">
        <v>87613.8</v>
      </c>
      <c r="E9" s="67">
        <v>2600.6999999999998</v>
      </c>
      <c r="F9" s="65">
        <v>25831</v>
      </c>
      <c r="G9" s="66">
        <v>69924.399999999994</v>
      </c>
      <c r="H9" s="66">
        <v>2707</v>
      </c>
      <c r="I9" s="65">
        <v>5397</v>
      </c>
      <c r="J9" s="66">
        <v>12159.2</v>
      </c>
      <c r="K9" s="66">
        <v>2253</v>
      </c>
    </row>
    <row r="10" spans="1:11" ht="12.75" customHeight="1">
      <c r="A10" s="58" t="s">
        <v>120</v>
      </c>
      <c r="B10" s="58" t="s">
        <v>121</v>
      </c>
      <c r="C10" s="65">
        <v>23804</v>
      </c>
      <c r="D10" s="66">
        <v>60564.800000000003</v>
      </c>
      <c r="E10" s="67">
        <v>2544.3000000000002</v>
      </c>
      <c r="F10" s="65">
        <v>18577</v>
      </c>
      <c r="G10" s="66">
        <v>48924</v>
      </c>
      <c r="H10" s="66">
        <v>2633.6</v>
      </c>
      <c r="I10" s="65">
        <v>3342</v>
      </c>
      <c r="J10" s="66">
        <v>7638.7</v>
      </c>
      <c r="K10" s="66">
        <v>2285.6999999999998</v>
      </c>
    </row>
    <row r="11" spans="1:11" ht="12.75" customHeight="1">
      <c r="A11" s="58" t="s">
        <v>122</v>
      </c>
      <c r="B11" s="58" t="s">
        <v>123</v>
      </c>
      <c r="C11" s="65">
        <v>32402</v>
      </c>
      <c r="D11" s="66">
        <v>83641.899999999994</v>
      </c>
      <c r="E11" s="67">
        <v>2581.4</v>
      </c>
      <c r="F11" s="65">
        <v>25273</v>
      </c>
      <c r="G11" s="66">
        <v>67871.100000000006</v>
      </c>
      <c r="H11" s="66">
        <v>2685.5</v>
      </c>
      <c r="I11" s="65">
        <v>4680</v>
      </c>
      <c r="J11" s="66">
        <v>10665</v>
      </c>
      <c r="K11" s="66">
        <v>2278.8000000000002</v>
      </c>
    </row>
    <row r="12" spans="1:11" ht="12.75" customHeight="1">
      <c r="A12" s="58" t="s">
        <v>124</v>
      </c>
      <c r="B12" s="58" t="s">
        <v>125</v>
      </c>
      <c r="C12" s="65">
        <v>50858</v>
      </c>
      <c r="D12" s="66">
        <v>130375.3</v>
      </c>
      <c r="E12" s="67">
        <v>2563.5</v>
      </c>
      <c r="F12" s="65">
        <v>39986</v>
      </c>
      <c r="G12" s="66">
        <v>106033</v>
      </c>
      <c r="H12" s="66">
        <v>2651.8</v>
      </c>
      <c r="I12" s="65">
        <v>7232</v>
      </c>
      <c r="J12" s="66">
        <v>16337.5</v>
      </c>
      <c r="K12" s="66">
        <v>2259.1</v>
      </c>
    </row>
    <row r="13" spans="1:11" ht="11.25" customHeight="1">
      <c r="A13" s="118" t="s">
        <v>126</v>
      </c>
      <c r="B13" s="119"/>
      <c r="C13" s="65">
        <v>270403</v>
      </c>
      <c r="D13" s="66">
        <v>726083.8</v>
      </c>
      <c r="E13" s="67">
        <v>2685.2</v>
      </c>
      <c r="F13" s="65">
        <v>211085</v>
      </c>
      <c r="G13" s="66">
        <v>587765.1</v>
      </c>
      <c r="H13" s="66">
        <v>2784.5</v>
      </c>
      <c r="I13" s="65">
        <v>39791</v>
      </c>
      <c r="J13" s="66">
        <v>91219.6</v>
      </c>
      <c r="K13" s="66">
        <v>2292.5</v>
      </c>
    </row>
    <row r="15" spans="1:11" ht="24" customHeight="1">
      <c r="A15" s="116" t="s">
        <v>104</v>
      </c>
      <c r="B15" s="116" t="s">
        <v>105</v>
      </c>
      <c r="C15" s="121" t="s">
        <v>130</v>
      </c>
      <c r="D15" s="122"/>
      <c r="E15" s="123"/>
      <c r="F15" s="121" t="s">
        <v>131</v>
      </c>
      <c r="G15" s="122"/>
      <c r="H15" s="123"/>
      <c r="I15" s="121" t="s">
        <v>132</v>
      </c>
      <c r="J15" s="122"/>
      <c r="K15" s="123"/>
    </row>
    <row r="16" spans="1:11" ht="12.75" customHeight="1">
      <c r="A16" s="120"/>
      <c r="B16" s="120"/>
      <c r="C16" s="116" t="s">
        <v>107</v>
      </c>
      <c r="D16" s="116" t="s">
        <v>108</v>
      </c>
      <c r="E16" s="116" t="s">
        <v>109</v>
      </c>
      <c r="F16" s="116" t="s">
        <v>107</v>
      </c>
      <c r="G16" s="116" t="s">
        <v>108</v>
      </c>
      <c r="H16" s="116" t="s">
        <v>109</v>
      </c>
      <c r="I16" s="116" t="s">
        <v>107</v>
      </c>
      <c r="J16" s="116" t="s">
        <v>108</v>
      </c>
      <c r="K16" s="116" t="s">
        <v>109</v>
      </c>
    </row>
    <row r="17" spans="1:13" ht="43.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</row>
    <row r="18" spans="1:13" ht="11.25" customHeight="1">
      <c r="A18" s="58" t="s">
        <v>110</v>
      </c>
      <c r="B18" s="58" t="s">
        <v>111</v>
      </c>
      <c r="C18" s="65">
        <v>2656</v>
      </c>
      <c r="D18" s="66">
        <v>5926.3</v>
      </c>
      <c r="E18" s="66">
        <v>2231.3000000000002</v>
      </c>
      <c r="F18" s="65">
        <v>1831</v>
      </c>
      <c r="G18" s="66">
        <v>6031.7</v>
      </c>
      <c r="H18" s="66">
        <v>3294.2</v>
      </c>
      <c r="I18" s="65">
        <v>396</v>
      </c>
      <c r="J18" s="66">
        <v>704.5</v>
      </c>
      <c r="K18" s="66">
        <v>1779.1</v>
      </c>
    </row>
    <row r="19" spans="1:13" ht="11.25" customHeight="1">
      <c r="A19" s="58" t="s">
        <v>112</v>
      </c>
      <c r="B19" s="58" t="s">
        <v>113</v>
      </c>
      <c r="C19" s="65">
        <v>694</v>
      </c>
      <c r="D19" s="66">
        <v>1329.5</v>
      </c>
      <c r="E19" s="66">
        <v>1915.7</v>
      </c>
      <c r="F19" s="65">
        <v>327</v>
      </c>
      <c r="G19" s="66">
        <v>747.2</v>
      </c>
      <c r="H19" s="66">
        <v>2285.1</v>
      </c>
      <c r="I19" s="65">
        <v>105</v>
      </c>
      <c r="J19" s="66">
        <v>189.2</v>
      </c>
      <c r="K19" s="66">
        <v>1802.3</v>
      </c>
    </row>
    <row r="20" spans="1:13" ht="11.25" customHeight="1">
      <c r="A20" s="58" t="s">
        <v>114</v>
      </c>
      <c r="B20" s="58" t="s">
        <v>115</v>
      </c>
      <c r="C20" s="65">
        <v>906</v>
      </c>
      <c r="D20" s="66">
        <v>1757.4</v>
      </c>
      <c r="E20" s="66">
        <v>1939.7</v>
      </c>
      <c r="F20" s="65">
        <v>495</v>
      </c>
      <c r="G20" s="66">
        <v>1145.5999999999999</v>
      </c>
      <c r="H20" s="66">
        <v>2314.3000000000002</v>
      </c>
      <c r="I20" s="65">
        <v>136</v>
      </c>
      <c r="J20" s="66">
        <v>258.60000000000002</v>
      </c>
      <c r="K20" s="66">
        <v>1901.6</v>
      </c>
    </row>
    <row r="21" spans="1:13" ht="11.25" customHeight="1">
      <c r="A21" s="58" t="s">
        <v>116</v>
      </c>
      <c r="B21" s="58" t="s">
        <v>117</v>
      </c>
      <c r="C21" s="65">
        <v>922</v>
      </c>
      <c r="D21" s="66">
        <v>1799.2</v>
      </c>
      <c r="E21" s="66">
        <v>1951.4</v>
      </c>
      <c r="F21" s="65">
        <v>441</v>
      </c>
      <c r="G21" s="66">
        <v>1030.5</v>
      </c>
      <c r="H21" s="66">
        <v>2336.8000000000002</v>
      </c>
      <c r="I21" s="65">
        <v>143</v>
      </c>
      <c r="J21" s="66">
        <v>269.10000000000002</v>
      </c>
      <c r="K21" s="66">
        <v>1881.7</v>
      </c>
    </row>
    <row r="22" spans="1:13" ht="11.25" customHeight="1">
      <c r="A22" s="58" t="s">
        <v>118</v>
      </c>
      <c r="B22" s="58" t="s">
        <v>119</v>
      </c>
      <c r="C22" s="65">
        <v>1477</v>
      </c>
      <c r="D22" s="66">
        <v>3097.6</v>
      </c>
      <c r="E22" s="66">
        <v>2097.1999999999998</v>
      </c>
      <c r="F22" s="65">
        <v>814</v>
      </c>
      <c r="G22" s="66">
        <v>1862.8</v>
      </c>
      <c r="H22" s="66">
        <v>2288.5</v>
      </c>
      <c r="I22" s="65">
        <v>163</v>
      </c>
      <c r="J22" s="66">
        <v>293.8</v>
      </c>
      <c r="K22" s="66">
        <v>1802.7</v>
      </c>
    </row>
    <row r="23" spans="1:13" ht="11.25" customHeight="1">
      <c r="A23" s="58" t="s">
        <v>120</v>
      </c>
      <c r="B23" s="58" t="s">
        <v>121</v>
      </c>
      <c r="C23" s="65">
        <v>1179</v>
      </c>
      <c r="D23" s="66">
        <v>2328.5</v>
      </c>
      <c r="E23" s="66">
        <v>1975</v>
      </c>
      <c r="F23" s="65">
        <v>520</v>
      </c>
      <c r="G23" s="66">
        <v>1143.0999999999999</v>
      </c>
      <c r="H23" s="66">
        <v>2198.1999999999998</v>
      </c>
      <c r="I23" s="65">
        <v>182</v>
      </c>
      <c r="J23" s="66">
        <v>326.5</v>
      </c>
      <c r="K23" s="66">
        <v>1793.7</v>
      </c>
    </row>
    <row r="24" spans="1:13" ht="11.25" customHeight="1">
      <c r="A24" s="58" t="s">
        <v>122</v>
      </c>
      <c r="B24" s="58" t="s">
        <v>123</v>
      </c>
      <c r="C24" s="65">
        <v>1422</v>
      </c>
      <c r="D24" s="66">
        <v>2797.6</v>
      </c>
      <c r="E24" s="66">
        <v>1967.4</v>
      </c>
      <c r="F24" s="65">
        <v>744</v>
      </c>
      <c r="G24" s="66">
        <v>1704.4</v>
      </c>
      <c r="H24" s="66">
        <v>2290.9</v>
      </c>
      <c r="I24" s="65">
        <v>281</v>
      </c>
      <c r="J24" s="66">
        <v>509.7</v>
      </c>
      <c r="K24" s="66">
        <v>1813.8</v>
      </c>
    </row>
    <row r="25" spans="1:13" ht="11.25" customHeight="1">
      <c r="A25" s="58" t="s">
        <v>124</v>
      </c>
      <c r="B25" s="58" t="s">
        <v>125</v>
      </c>
      <c r="C25" s="65">
        <v>2275</v>
      </c>
      <c r="D25" s="66">
        <v>4832.7</v>
      </c>
      <c r="E25" s="66">
        <v>2124.3000000000002</v>
      </c>
      <c r="F25" s="65">
        <v>993</v>
      </c>
      <c r="G25" s="66">
        <v>2273.3000000000002</v>
      </c>
      <c r="H25" s="66">
        <v>2289.4</v>
      </c>
      <c r="I25" s="65">
        <v>367</v>
      </c>
      <c r="J25" s="66">
        <v>652.9</v>
      </c>
      <c r="K25" s="66">
        <v>1779</v>
      </c>
    </row>
    <row r="26" spans="1:13" ht="11.25" customHeight="1">
      <c r="A26" s="118" t="s">
        <v>126</v>
      </c>
      <c r="B26" s="119"/>
      <c r="C26" s="65">
        <v>11531</v>
      </c>
      <c r="D26" s="66">
        <v>23868.9</v>
      </c>
      <c r="E26" s="66">
        <v>2070</v>
      </c>
      <c r="F26" s="65">
        <v>6165</v>
      </c>
      <c r="G26" s="66">
        <v>15938.6</v>
      </c>
      <c r="H26" s="66">
        <v>2585.3000000000002</v>
      </c>
      <c r="I26" s="65">
        <v>1773</v>
      </c>
      <c r="J26" s="66">
        <v>3204.4</v>
      </c>
      <c r="K26" s="66">
        <v>1807.3</v>
      </c>
    </row>
    <row r="28" spans="1:13" ht="21" customHeight="1">
      <c r="A28" s="116" t="s">
        <v>104</v>
      </c>
      <c r="B28" s="116" t="s">
        <v>105</v>
      </c>
      <c r="C28" s="121" t="s">
        <v>133</v>
      </c>
      <c r="D28" s="122"/>
      <c r="E28" s="123"/>
      <c r="F28" s="55"/>
      <c r="G28" s="55"/>
      <c r="H28" s="55"/>
      <c r="I28" s="47"/>
      <c r="J28" s="63"/>
      <c r="K28" s="48"/>
      <c r="L28" s="49"/>
      <c r="M28" s="49"/>
    </row>
    <row r="29" spans="1:13" ht="11.25" customHeight="1">
      <c r="A29" s="120"/>
      <c r="B29" s="120"/>
      <c r="C29" s="116" t="s">
        <v>107</v>
      </c>
      <c r="D29" s="116" t="s">
        <v>108</v>
      </c>
      <c r="E29" s="116" t="s">
        <v>109</v>
      </c>
      <c r="I29" s="47"/>
      <c r="J29" s="63"/>
      <c r="K29" s="48"/>
      <c r="L29" s="49"/>
      <c r="M29" s="49"/>
    </row>
    <row r="30" spans="1:13" ht="41.25" customHeight="1">
      <c r="A30" s="117"/>
      <c r="B30" s="117"/>
      <c r="C30" s="117"/>
      <c r="D30" s="117"/>
      <c r="E30" s="117"/>
      <c r="I30" s="47"/>
      <c r="J30" s="63"/>
      <c r="K30" s="48"/>
      <c r="L30" s="64"/>
      <c r="M30" s="49"/>
    </row>
    <row r="31" spans="1:13" ht="11.25" customHeight="1">
      <c r="A31" s="58" t="s">
        <v>110</v>
      </c>
      <c r="B31" s="58" t="s">
        <v>111</v>
      </c>
      <c r="C31" s="65">
        <v>32</v>
      </c>
      <c r="D31" s="66">
        <v>2819.5</v>
      </c>
      <c r="E31" s="66">
        <v>88110</v>
      </c>
      <c r="I31" s="47"/>
      <c r="J31" s="63"/>
      <c r="K31" s="48"/>
      <c r="L31" s="64"/>
      <c r="M31" s="49"/>
    </row>
    <row r="32" spans="1:13" ht="11.25" customHeight="1">
      <c r="A32" s="58" t="s">
        <v>112</v>
      </c>
      <c r="B32" s="58" t="s">
        <v>113</v>
      </c>
      <c r="C32" s="65">
        <v>3</v>
      </c>
      <c r="D32" s="66">
        <v>135.1</v>
      </c>
      <c r="E32" s="66">
        <v>45047.5</v>
      </c>
      <c r="I32" s="47"/>
      <c r="J32" s="63"/>
      <c r="K32" s="48"/>
      <c r="L32" s="64"/>
      <c r="M32" s="49"/>
    </row>
    <row r="33" spans="1:13" ht="11.25" customHeight="1">
      <c r="A33" s="58" t="s">
        <v>114</v>
      </c>
      <c r="B33" s="58" t="s">
        <v>115</v>
      </c>
      <c r="C33" s="65">
        <v>3</v>
      </c>
      <c r="D33" s="66">
        <v>129.6</v>
      </c>
      <c r="E33" s="66">
        <v>43196.1</v>
      </c>
      <c r="I33" s="47"/>
      <c r="J33" s="63"/>
      <c r="K33" s="48"/>
      <c r="L33" s="64"/>
      <c r="M33" s="49"/>
    </row>
    <row r="34" spans="1:13" ht="11.25" customHeight="1">
      <c r="A34" s="58" t="s">
        <v>116</v>
      </c>
      <c r="B34" s="58" t="s">
        <v>117</v>
      </c>
      <c r="C34" s="65">
        <v>4</v>
      </c>
      <c r="D34" s="66">
        <v>183.3</v>
      </c>
      <c r="E34" s="66">
        <v>45813.1</v>
      </c>
      <c r="I34" s="47"/>
      <c r="J34" s="63"/>
      <c r="K34" s="48"/>
      <c r="L34" s="64"/>
      <c r="M34" s="49"/>
    </row>
    <row r="35" spans="1:13" ht="11.25" customHeight="1">
      <c r="A35" s="58" t="s">
        <v>118</v>
      </c>
      <c r="B35" s="58" t="s">
        <v>119</v>
      </c>
      <c r="C35" s="65">
        <v>6</v>
      </c>
      <c r="D35" s="66">
        <v>276</v>
      </c>
      <c r="E35" s="66">
        <v>45991.8</v>
      </c>
      <c r="I35" s="47"/>
      <c r="J35" s="63"/>
      <c r="K35" s="48"/>
      <c r="L35" s="64"/>
      <c r="M35" s="49"/>
    </row>
    <row r="36" spans="1:13" ht="11.25" customHeight="1">
      <c r="A36" s="58" t="s">
        <v>120</v>
      </c>
      <c r="B36" s="58" t="s">
        <v>121</v>
      </c>
      <c r="C36" s="65">
        <v>4</v>
      </c>
      <c r="D36" s="66">
        <v>204</v>
      </c>
      <c r="E36" s="66">
        <v>50999.8</v>
      </c>
      <c r="I36" s="47"/>
      <c r="J36" s="63"/>
      <c r="K36" s="48"/>
      <c r="L36" s="64"/>
      <c r="M36" s="49"/>
    </row>
    <row r="37" spans="1:13" ht="11.25" customHeight="1">
      <c r="A37" s="58" t="s">
        <v>122</v>
      </c>
      <c r="B37" s="58" t="s">
        <v>123</v>
      </c>
      <c r="C37" s="65">
        <v>2</v>
      </c>
      <c r="D37" s="66">
        <v>94</v>
      </c>
      <c r="E37" s="66">
        <v>46979.7</v>
      </c>
      <c r="I37" s="47"/>
      <c r="J37" s="63"/>
      <c r="K37" s="48"/>
      <c r="L37" s="64"/>
      <c r="M37" s="49"/>
    </row>
    <row r="38" spans="1:13" ht="11.25" customHeight="1">
      <c r="A38" s="58" t="s">
        <v>124</v>
      </c>
      <c r="B38" s="58" t="s">
        <v>125</v>
      </c>
      <c r="C38" s="65">
        <v>5</v>
      </c>
      <c r="D38" s="66">
        <v>245.9</v>
      </c>
      <c r="E38" s="66">
        <v>49183.5</v>
      </c>
      <c r="I38" s="47"/>
      <c r="J38" s="63"/>
      <c r="K38" s="48"/>
      <c r="L38" s="64"/>
      <c r="M38" s="49"/>
    </row>
    <row r="39" spans="1:13" ht="11.25" customHeight="1">
      <c r="A39" s="118" t="s">
        <v>126</v>
      </c>
      <c r="B39" s="119"/>
      <c r="C39" s="65">
        <v>59</v>
      </c>
      <c r="D39" s="66">
        <v>4087.3</v>
      </c>
      <c r="E39" s="66">
        <v>69276.800000000003</v>
      </c>
    </row>
  </sheetData>
  <mergeCells count="38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E29:E30"/>
    <mergeCell ref="A39:B39"/>
    <mergeCell ref="H16:H17"/>
    <mergeCell ref="I16:I17"/>
    <mergeCell ref="J16:J17"/>
    <mergeCell ref="G16:G17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P13" sqref="P13:R13"/>
    </sheetView>
  </sheetViews>
  <sheetFormatPr defaultColWidth="9.33203125" defaultRowHeight="12.75"/>
  <cols>
    <col min="1" max="1" width="4" style="68" customWidth="1"/>
    <col min="2" max="2" width="33" style="68" customWidth="1"/>
    <col min="3" max="3" width="11" style="68" customWidth="1"/>
    <col min="4" max="4" width="14.1640625" style="68" customWidth="1"/>
    <col min="5" max="5" width="10.33203125" style="68" customWidth="1"/>
    <col min="6" max="6" width="11" style="68" customWidth="1"/>
    <col min="7" max="7" width="14.1640625" style="68" customWidth="1"/>
    <col min="8" max="8" width="10.33203125" style="68" customWidth="1"/>
    <col min="9" max="9" width="11" style="68" customWidth="1"/>
    <col min="10" max="10" width="14.1640625" style="68" customWidth="1"/>
    <col min="11" max="11" width="10.33203125" style="68" customWidth="1"/>
    <col min="12" max="12" width="9.33203125" style="68" hidden="1" customWidth="1"/>
    <col min="13" max="13" width="9.33203125" style="69" hidden="1" customWidth="1"/>
    <col min="14" max="14" width="9.33203125" style="68" hidden="1" customWidth="1"/>
    <col min="15" max="15" width="9.33203125" style="69" hidden="1" customWidth="1"/>
    <col min="16" max="16" width="9.33203125" style="68"/>
    <col min="17" max="17" width="13.1640625" style="68" customWidth="1"/>
    <col min="18" max="16384" width="9.33203125" style="68"/>
  </cols>
  <sheetData>
    <row r="1" spans="1:11">
      <c r="A1" s="124" t="s">
        <v>134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23.25" customHeight="1">
      <c r="A2" s="116" t="s">
        <v>104</v>
      </c>
      <c r="B2" s="116" t="s">
        <v>105</v>
      </c>
      <c r="C2" s="121" t="s">
        <v>106</v>
      </c>
      <c r="D2" s="122"/>
      <c r="E2" s="122"/>
      <c r="F2" s="121" t="s">
        <v>135</v>
      </c>
      <c r="G2" s="122"/>
      <c r="H2" s="123"/>
      <c r="I2" s="121" t="s">
        <v>136</v>
      </c>
      <c r="J2" s="122"/>
      <c r="K2" s="123"/>
    </row>
    <row r="3" spans="1:11" ht="28.5" customHeight="1">
      <c r="A3" s="120"/>
      <c r="B3" s="120"/>
      <c r="C3" s="116" t="s">
        <v>107</v>
      </c>
      <c r="D3" s="116" t="s">
        <v>108</v>
      </c>
      <c r="E3" s="116" t="s">
        <v>109</v>
      </c>
      <c r="F3" s="116" t="s">
        <v>107</v>
      </c>
      <c r="G3" s="116" t="s">
        <v>108</v>
      </c>
      <c r="H3" s="116" t="s">
        <v>109</v>
      </c>
      <c r="I3" s="116" t="s">
        <v>107</v>
      </c>
      <c r="J3" s="116" t="s">
        <v>108</v>
      </c>
      <c r="K3" s="116" t="s">
        <v>109</v>
      </c>
    </row>
    <row r="4" spans="1:11" ht="21.75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>
      <c r="A5" s="58" t="s">
        <v>110</v>
      </c>
      <c r="B5" s="58" t="s">
        <v>111</v>
      </c>
      <c r="C5" s="65">
        <v>71469</v>
      </c>
      <c r="D5" s="70">
        <v>214264.2</v>
      </c>
      <c r="E5" s="70">
        <v>2998</v>
      </c>
      <c r="F5" s="65">
        <v>464</v>
      </c>
      <c r="G5" s="70">
        <v>501.6</v>
      </c>
      <c r="H5" s="70">
        <v>1081.0999999999999</v>
      </c>
      <c r="I5" s="65">
        <v>9311</v>
      </c>
      <c r="J5" s="70">
        <v>16471.2</v>
      </c>
      <c r="K5" s="70">
        <v>1769</v>
      </c>
    </row>
    <row r="6" spans="1:11">
      <c r="A6" s="58" t="s">
        <v>112</v>
      </c>
      <c r="B6" s="58" t="s">
        <v>113</v>
      </c>
      <c r="C6" s="65">
        <v>15485</v>
      </c>
      <c r="D6" s="70">
        <v>40212.6</v>
      </c>
      <c r="E6" s="70">
        <v>2596.9</v>
      </c>
      <c r="F6" s="65">
        <v>154</v>
      </c>
      <c r="G6" s="70">
        <v>153.4</v>
      </c>
      <c r="H6" s="70">
        <v>995.9</v>
      </c>
      <c r="I6" s="65">
        <v>2530</v>
      </c>
      <c r="J6" s="70">
        <v>4475.6000000000004</v>
      </c>
      <c r="K6" s="70">
        <v>1769</v>
      </c>
    </row>
    <row r="7" spans="1:11">
      <c r="A7" s="58" t="s">
        <v>114</v>
      </c>
      <c r="B7" s="58" t="s">
        <v>115</v>
      </c>
      <c r="C7" s="65">
        <v>21944</v>
      </c>
      <c r="D7" s="70">
        <v>56176.800000000003</v>
      </c>
      <c r="E7" s="70">
        <v>2560</v>
      </c>
      <c r="F7" s="65">
        <v>192</v>
      </c>
      <c r="G7" s="70">
        <v>187.7</v>
      </c>
      <c r="H7" s="70">
        <v>977.6</v>
      </c>
      <c r="I7" s="65">
        <v>4165</v>
      </c>
      <c r="J7" s="70">
        <v>7367.9</v>
      </c>
      <c r="K7" s="70">
        <v>1769</v>
      </c>
    </row>
    <row r="8" spans="1:11">
      <c r="A8" s="58" t="s">
        <v>116</v>
      </c>
      <c r="B8" s="58" t="s">
        <v>117</v>
      </c>
      <c r="C8" s="65">
        <v>20753</v>
      </c>
      <c r="D8" s="70">
        <v>53234.3</v>
      </c>
      <c r="E8" s="70">
        <v>2565.1</v>
      </c>
      <c r="F8" s="65">
        <v>188</v>
      </c>
      <c r="G8" s="70">
        <v>185.7</v>
      </c>
      <c r="H8" s="70">
        <v>987.5</v>
      </c>
      <c r="I8" s="65">
        <v>3452</v>
      </c>
      <c r="J8" s="70">
        <v>6106.6</v>
      </c>
      <c r="K8" s="70">
        <v>1769</v>
      </c>
    </row>
    <row r="9" spans="1:11">
      <c r="A9" s="58" t="s">
        <v>118</v>
      </c>
      <c r="B9" s="58" t="s">
        <v>119</v>
      </c>
      <c r="C9" s="65">
        <v>33688</v>
      </c>
      <c r="D9" s="70">
        <v>87613.8</v>
      </c>
      <c r="E9" s="70">
        <v>2600.6999999999998</v>
      </c>
      <c r="F9" s="65">
        <v>314</v>
      </c>
      <c r="G9" s="70">
        <v>305.5</v>
      </c>
      <c r="H9" s="70">
        <v>972.9</v>
      </c>
      <c r="I9" s="65">
        <v>5316</v>
      </c>
      <c r="J9" s="70">
        <v>9404</v>
      </c>
      <c r="K9" s="70">
        <v>1769</v>
      </c>
    </row>
    <row r="10" spans="1:11">
      <c r="A10" s="58" t="s">
        <v>120</v>
      </c>
      <c r="B10" s="58" t="s">
        <v>121</v>
      </c>
      <c r="C10" s="65">
        <v>23804</v>
      </c>
      <c r="D10" s="70">
        <v>60564.800000000003</v>
      </c>
      <c r="E10" s="70">
        <v>2544.3000000000002</v>
      </c>
      <c r="F10" s="65">
        <v>290</v>
      </c>
      <c r="G10" s="70">
        <v>293.10000000000002</v>
      </c>
      <c r="H10" s="70">
        <v>1010.8</v>
      </c>
      <c r="I10" s="65">
        <v>4268</v>
      </c>
      <c r="J10" s="70">
        <v>7550.1</v>
      </c>
      <c r="K10" s="70">
        <v>1769</v>
      </c>
    </row>
    <row r="11" spans="1:11">
      <c r="A11" s="58" t="s">
        <v>122</v>
      </c>
      <c r="B11" s="58" t="s">
        <v>123</v>
      </c>
      <c r="C11" s="65">
        <v>32402</v>
      </c>
      <c r="D11" s="70">
        <v>83641.899999999994</v>
      </c>
      <c r="E11" s="70">
        <v>2581.4</v>
      </c>
      <c r="F11" s="65">
        <v>296</v>
      </c>
      <c r="G11" s="70">
        <v>302.3</v>
      </c>
      <c r="H11" s="70">
        <v>1021.2</v>
      </c>
      <c r="I11" s="65">
        <v>5983</v>
      </c>
      <c r="J11" s="70">
        <v>10583.9</v>
      </c>
      <c r="K11" s="70">
        <v>1769</v>
      </c>
    </row>
    <row r="12" spans="1:11">
      <c r="A12" s="58" t="s">
        <v>124</v>
      </c>
      <c r="B12" s="58" t="s">
        <v>125</v>
      </c>
      <c r="C12" s="65">
        <v>50858</v>
      </c>
      <c r="D12" s="70">
        <v>130375.3</v>
      </c>
      <c r="E12" s="70">
        <v>2563.5</v>
      </c>
      <c r="F12" s="65">
        <v>376</v>
      </c>
      <c r="G12" s="70">
        <v>378.9</v>
      </c>
      <c r="H12" s="70">
        <v>1007.7</v>
      </c>
      <c r="I12" s="65">
        <v>10439</v>
      </c>
      <c r="J12" s="70">
        <v>18466.599999999999</v>
      </c>
      <c r="K12" s="70">
        <v>1769</v>
      </c>
    </row>
    <row r="13" spans="1:11">
      <c r="A13" s="118" t="s">
        <v>126</v>
      </c>
      <c r="B13" s="119"/>
      <c r="C13" s="65">
        <v>270403</v>
      </c>
      <c r="D13" s="70">
        <v>726085.3</v>
      </c>
      <c r="E13" s="70">
        <v>2685.2</v>
      </c>
      <c r="F13" s="65">
        <v>2275</v>
      </c>
      <c r="G13" s="70">
        <v>2309.6</v>
      </c>
      <c r="H13" s="70">
        <v>1015.2</v>
      </c>
      <c r="I13" s="65">
        <v>45464</v>
      </c>
      <c r="J13" s="70">
        <v>80425.8</v>
      </c>
      <c r="K13" s="70">
        <v>1769</v>
      </c>
    </row>
    <row r="14" spans="1:11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</row>
    <row r="15" spans="1:11" ht="22.5" customHeight="1">
      <c r="A15" s="116" t="s">
        <v>104</v>
      </c>
      <c r="B15" s="116" t="s">
        <v>105</v>
      </c>
      <c r="C15" s="121" t="s">
        <v>137</v>
      </c>
      <c r="D15" s="122"/>
      <c r="E15" s="123"/>
      <c r="F15" s="121" t="s">
        <v>138</v>
      </c>
      <c r="G15" s="122"/>
      <c r="H15" s="123"/>
      <c r="I15" s="121" t="s">
        <v>88</v>
      </c>
      <c r="J15" s="122"/>
      <c r="K15" s="123"/>
    </row>
    <row r="16" spans="1:11" ht="12.75" customHeight="1">
      <c r="A16" s="120"/>
      <c r="B16" s="120"/>
      <c r="C16" s="116" t="s">
        <v>107</v>
      </c>
      <c r="D16" s="116" t="s">
        <v>108</v>
      </c>
      <c r="E16" s="116" t="s">
        <v>109</v>
      </c>
      <c r="F16" s="116" t="s">
        <v>107</v>
      </c>
      <c r="G16" s="116" t="s">
        <v>108</v>
      </c>
      <c r="H16" s="116" t="s">
        <v>109</v>
      </c>
      <c r="I16" s="116" t="s">
        <v>107</v>
      </c>
      <c r="J16" s="116" t="s">
        <v>108</v>
      </c>
      <c r="K16" s="116" t="s">
        <v>109</v>
      </c>
    </row>
    <row r="17" spans="1:11" ht="39.7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</row>
    <row r="18" spans="1:11">
      <c r="A18" s="58" t="s">
        <v>110</v>
      </c>
      <c r="B18" s="58" t="s">
        <v>111</v>
      </c>
      <c r="C18" s="65">
        <v>61695</v>
      </c>
      <c r="D18" s="70">
        <v>197291.4</v>
      </c>
      <c r="E18" s="70">
        <v>3197.9</v>
      </c>
      <c r="F18" s="65">
        <v>21713</v>
      </c>
      <c r="G18" s="70">
        <v>65930.8</v>
      </c>
      <c r="H18" s="70">
        <v>3036.5</v>
      </c>
      <c r="I18" s="65">
        <v>0</v>
      </c>
      <c r="J18" s="70">
        <v>0</v>
      </c>
      <c r="K18" s="70">
        <v>0</v>
      </c>
    </row>
    <row r="19" spans="1:11">
      <c r="A19" s="58" t="s">
        <v>112</v>
      </c>
      <c r="B19" s="58" t="s">
        <v>113</v>
      </c>
      <c r="C19" s="65">
        <v>12801</v>
      </c>
      <c r="D19" s="70">
        <v>35583.599999999999</v>
      </c>
      <c r="E19" s="70">
        <v>2779.8</v>
      </c>
      <c r="F19" s="65">
        <v>2296</v>
      </c>
      <c r="G19" s="70">
        <v>5876.9</v>
      </c>
      <c r="H19" s="70">
        <v>2559.6</v>
      </c>
      <c r="I19" s="65">
        <v>0</v>
      </c>
      <c r="J19" s="70">
        <v>0</v>
      </c>
      <c r="K19" s="70">
        <v>0</v>
      </c>
    </row>
    <row r="20" spans="1:11">
      <c r="A20" s="58" t="s">
        <v>114</v>
      </c>
      <c r="B20" s="58" t="s">
        <v>115</v>
      </c>
      <c r="C20" s="65">
        <v>17587</v>
      </c>
      <c r="D20" s="70">
        <v>48621.2</v>
      </c>
      <c r="E20" s="70">
        <v>2764.6</v>
      </c>
      <c r="F20" s="65">
        <v>3190</v>
      </c>
      <c r="G20" s="70">
        <v>8062.3</v>
      </c>
      <c r="H20" s="70">
        <v>2527.4</v>
      </c>
      <c r="I20" s="65">
        <v>0</v>
      </c>
      <c r="J20" s="70">
        <v>0</v>
      </c>
      <c r="K20" s="70">
        <v>0</v>
      </c>
    </row>
    <row r="21" spans="1:11">
      <c r="A21" s="58" t="s">
        <v>116</v>
      </c>
      <c r="B21" s="58" t="s">
        <v>117</v>
      </c>
      <c r="C21" s="65">
        <v>17113</v>
      </c>
      <c r="D21" s="70">
        <v>46942.1</v>
      </c>
      <c r="E21" s="70">
        <v>2743.1</v>
      </c>
      <c r="F21" s="65">
        <v>3208</v>
      </c>
      <c r="G21" s="70">
        <v>7926.4</v>
      </c>
      <c r="H21" s="70">
        <v>2470.8000000000002</v>
      </c>
      <c r="I21" s="65">
        <v>0</v>
      </c>
      <c r="J21" s="70">
        <v>0</v>
      </c>
      <c r="K21" s="70">
        <v>0</v>
      </c>
    </row>
    <row r="22" spans="1:11">
      <c r="A22" s="58" t="s">
        <v>118</v>
      </c>
      <c r="B22" s="58" t="s">
        <v>119</v>
      </c>
      <c r="C22" s="65">
        <v>28058</v>
      </c>
      <c r="D22" s="70">
        <v>77904.399999999994</v>
      </c>
      <c r="E22" s="70">
        <v>2776.5</v>
      </c>
      <c r="F22" s="65">
        <v>5259</v>
      </c>
      <c r="G22" s="70">
        <v>13216.9</v>
      </c>
      <c r="H22" s="70">
        <v>2513.1999999999998</v>
      </c>
      <c r="I22" s="65">
        <v>0</v>
      </c>
      <c r="J22" s="70">
        <v>0</v>
      </c>
      <c r="K22" s="70">
        <v>0</v>
      </c>
    </row>
    <row r="23" spans="1:11">
      <c r="A23" s="58" t="s">
        <v>120</v>
      </c>
      <c r="B23" s="58" t="s">
        <v>121</v>
      </c>
      <c r="C23" s="65">
        <v>19246</v>
      </c>
      <c r="D23" s="70">
        <v>52721.599999999999</v>
      </c>
      <c r="E23" s="70">
        <v>2739.4</v>
      </c>
      <c r="F23" s="65">
        <v>3387</v>
      </c>
      <c r="G23" s="70">
        <v>8753.7000000000007</v>
      </c>
      <c r="H23" s="70">
        <v>2584.5</v>
      </c>
      <c r="I23" s="65">
        <v>0</v>
      </c>
      <c r="J23" s="70">
        <v>0</v>
      </c>
      <c r="K23" s="70">
        <v>0</v>
      </c>
    </row>
    <row r="24" spans="1:11">
      <c r="A24" s="58" t="s">
        <v>122</v>
      </c>
      <c r="B24" s="58" t="s">
        <v>123</v>
      </c>
      <c r="C24" s="65">
        <v>26123</v>
      </c>
      <c r="D24" s="70">
        <v>72755.7</v>
      </c>
      <c r="E24" s="70">
        <v>2785.1</v>
      </c>
      <c r="F24" s="65">
        <v>5000</v>
      </c>
      <c r="G24" s="70">
        <v>12606.7</v>
      </c>
      <c r="H24" s="70">
        <v>2521.3000000000002</v>
      </c>
      <c r="I24" s="65">
        <v>0</v>
      </c>
      <c r="J24" s="70">
        <v>0</v>
      </c>
      <c r="K24" s="70">
        <v>0</v>
      </c>
    </row>
    <row r="25" spans="1:11">
      <c r="A25" s="58" t="s">
        <v>124</v>
      </c>
      <c r="B25" s="58" t="s">
        <v>125</v>
      </c>
      <c r="C25" s="65">
        <v>40043</v>
      </c>
      <c r="D25" s="70">
        <v>111529.8</v>
      </c>
      <c r="E25" s="70">
        <v>2785.3</v>
      </c>
      <c r="F25" s="65">
        <v>7915</v>
      </c>
      <c r="G25" s="70">
        <v>20243.5</v>
      </c>
      <c r="H25" s="70">
        <v>2557.6</v>
      </c>
      <c r="I25" s="65">
        <v>0</v>
      </c>
      <c r="J25" s="70">
        <v>0</v>
      </c>
      <c r="K25" s="70">
        <v>0</v>
      </c>
    </row>
    <row r="26" spans="1:11">
      <c r="A26" s="118" t="s">
        <v>126</v>
      </c>
      <c r="B26" s="119"/>
      <c r="C26" s="65">
        <v>222665</v>
      </c>
      <c r="D26" s="70">
        <v>643349.9</v>
      </c>
      <c r="E26" s="70">
        <v>2889.3</v>
      </c>
      <c r="F26" s="65">
        <v>51968</v>
      </c>
      <c r="G26" s="70">
        <v>142617.20000000001</v>
      </c>
      <c r="H26" s="70">
        <v>2744.3</v>
      </c>
      <c r="I26" s="65">
        <v>1</v>
      </c>
      <c r="J26" s="70">
        <v>1.4</v>
      </c>
      <c r="K26" s="70">
        <v>1449.5</v>
      </c>
    </row>
    <row r="27" spans="1:11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</row>
    <row r="28" spans="1:11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</row>
    <row r="29" spans="1:11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</row>
    <row r="30" spans="1:11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</row>
    <row r="31" spans="1:11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</row>
    <row r="32" spans="1:11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</row>
  </sheetData>
  <mergeCells count="31"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J14" sqref="J14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98" t="s">
        <v>0</v>
      </c>
      <c r="B1" s="98"/>
      <c r="C1" s="98"/>
      <c r="D1" s="98"/>
      <c r="E1" s="98"/>
      <c r="F1" s="98"/>
      <c r="G1" s="98"/>
    </row>
    <row r="2" spans="1:9">
      <c r="A2" s="1"/>
    </row>
    <row r="3" spans="1:9" ht="35.25" customHeight="1">
      <c r="A3" s="99" t="s">
        <v>139</v>
      </c>
      <c r="B3" s="99"/>
      <c r="C3" s="99"/>
      <c r="D3" s="99"/>
      <c r="E3" s="99"/>
      <c r="F3" s="99"/>
      <c r="G3" s="99"/>
    </row>
    <row r="4" spans="1:9" ht="15.75" customHeight="1">
      <c r="B4" s="2"/>
      <c r="C4" s="3" t="s">
        <v>2</v>
      </c>
      <c r="D4" s="100" t="s">
        <v>3</v>
      </c>
      <c r="E4" s="100"/>
    </row>
    <row r="5" spans="1:9" ht="16.5" customHeight="1" thickBot="1">
      <c r="A5" s="4"/>
    </row>
    <row r="6" spans="1:9" ht="14.25" customHeight="1" thickBot="1">
      <c r="A6" s="101" t="s">
        <v>4</v>
      </c>
      <c r="B6" s="102"/>
      <c r="C6" s="102"/>
      <c r="D6" s="102"/>
      <c r="E6" s="103"/>
      <c r="F6" s="5" t="s">
        <v>5</v>
      </c>
      <c r="G6" s="104" t="s">
        <v>6</v>
      </c>
      <c r="H6" s="105"/>
      <c r="I6" s="105"/>
    </row>
    <row r="7" spans="1:9" ht="2.25" hidden="1" customHeight="1">
      <c r="A7" s="6"/>
      <c r="B7" s="7"/>
      <c r="C7" s="7"/>
      <c r="D7" s="7"/>
      <c r="E7" s="8"/>
      <c r="F7" s="9"/>
      <c r="G7" s="10"/>
      <c r="H7" s="11"/>
      <c r="I7" s="11"/>
    </row>
    <row r="8" spans="1:9" ht="34.5" customHeight="1">
      <c r="A8" s="86" t="s">
        <v>7</v>
      </c>
      <c r="B8" s="87"/>
      <c r="C8" s="87"/>
      <c r="D8" s="87"/>
      <c r="E8" s="88"/>
      <c r="F8" s="12"/>
      <c r="G8" s="106" t="s">
        <v>8</v>
      </c>
      <c r="H8" s="107"/>
      <c r="I8" s="107"/>
    </row>
    <row r="9" spans="1:9" ht="25.5" customHeight="1">
      <c r="A9" s="108" t="s">
        <v>9</v>
      </c>
      <c r="B9" s="109"/>
      <c r="C9" s="109"/>
      <c r="D9" s="109"/>
      <c r="E9" s="110"/>
      <c r="F9" s="92" t="s">
        <v>10</v>
      </c>
      <c r="G9" s="106"/>
      <c r="H9" s="107"/>
      <c r="I9" s="107"/>
    </row>
    <row r="10" spans="1:9" ht="13.5" customHeight="1" thickBot="1">
      <c r="A10" s="111" t="s">
        <v>11</v>
      </c>
      <c r="B10" s="112"/>
      <c r="C10" s="112"/>
      <c r="D10" s="112"/>
      <c r="E10" s="113"/>
      <c r="F10" s="93"/>
      <c r="G10" s="106"/>
      <c r="H10" s="107"/>
      <c r="I10" s="107"/>
    </row>
    <row r="11" spans="1:9" ht="29.25" customHeight="1">
      <c r="A11" s="86" t="s">
        <v>12</v>
      </c>
      <c r="B11" s="87"/>
      <c r="C11" s="87"/>
      <c r="D11" s="87"/>
      <c r="E11" s="88"/>
      <c r="F11" s="13"/>
      <c r="G11" s="106"/>
      <c r="H11" s="107"/>
      <c r="I11" s="107"/>
    </row>
    <row r="12" spans="1:9" ht="13.5" customHeight="1">
      <c r="A12" s="89" t="s">
        <v>13</v>
      </c>
      <c r="B12" s="90"/>
      <c r="C12" s="90"/>
      <c r="D12" s="90"/>
      <c r="E12" s="91"/>
      <c r="F12" s="92" t="s">
        <v>14</v>
      </c>
      <c r="G12" s="14"/>
    </row>
    <row r="13" spans="1:9" ht="51.75" customHeight="1" thickBot="1">
      <c r="A13" s="94" t="s">
        <v>15</v>
      </c>
      <c r="B13" s="95"/>
      <c r="C13" s="95"/>
      <c r="D13" s="95"/>
      <c r="E13" s="96"/>
      <c r="F13" s="93"/>
      <c r="G13" s="14"/>
      <c r="H13" s="15"/>
      <c r="I13" s="15" t="s">
        <v>16</v>
      </c>
    </row>
    <row r="14" spans="1:9" ht="25.5" customHeight="1">
      <c r="A14" s="86" t="s">
        <v>17</v>
      </c>
      <c r="B14" s="87"/>
      <c r="C14" s="87"/>
      <c r="D14" s="87"/>
      <c r="E14" s="88"/>
      <c r="F14" s="97" t="s">
        <v>18</v>
      </c>
      <c r="G14" s="14"/>
    </row>
    <row r="15" spans="1:9" ht="12.75" customHeight="1" thickBot="1">
      <c r="A15" s="94" t="s">
        <v>19</v>
      </c>
      <c r="B15" s="95"/>
      <c r="C15" s="95"/>
      <c r="D15" s="95"/>
      <c r="E15" s="96"/>
      <c r="F15" s="93"/>
      <c r="G15" s="14"/>
    </row>
    <row r="16" spans="1:9" ht="13.5" customHeight="1" thickBot="1">
      <c r="A16" s="1"/>
    </row>
    <row r="17" spans="1:9" s="16" customFormat="1" ht="13.5" customHeight="1" thickBot="1">
      <c r="A17" s="77" t="s">
        <v>20</v>
      </c>
      <c r="B17" s="78"/>
      <c r="C17" s="78"/>
      <c r="D17" s="78"/>
      <c r="E17" s="78"/>
      <c r="F17" s="78"/>
      <c r="G17" s="78"/>
      <c r="H17" s="78"/>
      <c r="I17" s="79"/>
    </row>
    <row r="18" spans="1:9" s="16" customFormat="1" ht="14.25" customHeight="1" thickBot="1">
      <c r="A18" s="80" t="s">
        <v>21</v>
      </c>
      <c r="B18" s="81"/>
      <c r="C18" s="81"/>
      <c r="D18" s="81"/>
      <c r="E18" s="81"/>
      <c r="F18" s="81"/>
      <c r="G18" s="81"/>
      <c r="H18" s="81"/>
      <c r="I18" s="82"/>
    </row>
    <row r="19" spans="1:9" s="16" customFormat="1" ht="13.5" customHeight="1" thickBot="1">
      <c r="A19" s="83"/>
      <c r="B19" s="84"/>
      <c r="C19" s="84"/>
      <c r="D19" s="84"/>
      <c r="E19" s="84"/>
      <c r="F19" s="84"/>
      <c r="G19" s="84"/>
      <c r="H19" s="84"/>
      <c r="I19" s="85"/>
    </row>
    <row r="20" spans="1:9" s="16" customFormat="1" ht="13.5" customHeight="1" thickBot="1">
      <c r="A20" s="77" t="s">
        <v>22</v>
      </c>
      <c r="B20" s="78"/>
      <c r="C20" s="78"/>
      <c r="D20" s="78"/>
      <c r="E20" s="78"/>
      <c r="F20" s="78"/>
      <c r="G20" s="78"/>
      <c r="H20" s="78"/>
      <c r="I20" s="79"/>
    </row>
    <row r="21" spans="1:9" s="16" customFormat="1" ht="13.5" customHeight="1" thickBot="1">
      <c r="A21" s="83"/>
      <c r="B21" s="84"/>
      <c r="C21" s="84"/>
      <c r="D21" s="84"/>
      <c r="E21" s="84"/>
      <c r="F21" s="84"/>
      <c r="G21" s="84"/>
      <c r="H21" s="84"/>
      <c r="I21" s="85"/>
    </row>
    <row r="22" spans="1:9" s="16" customFormat="1" ht="13.5" customHeight="1" thickBot="1">
      <c r="A22" s="83"/>
      <c r="B22" s="84"/>
      <c r="C22" s="84"/>
      <c r="D22" s="84"/>
      <c r="E22" s="84"/>
      <c r="F22" s="84"/>
      <c r="G22" s="84"/>
      <c r="H22" s="84"/>
      <c r="I22" s="85"/>
    </row>
    <row r="23" spans="1:9" s="16" customFormat="1" ht="13.5" customHeight="1" thickBot="1">
      <c r="A23" s="71" t="s">
        <v>23</v>
      </c>
      <c r="B23" s="73" t="s">
        <v>24</v>
      </c>
      <c r="C23" s="74"/>
      <c r="D23" s="74"/>
      <c r="E23" s="74"/>
      <c r="F23" s="74"/>
      <c r="G23" s="74"/>
      <c r="H23" s="74"/>
      <c r="I23" s="75"/>
    </row>
    <row r="24" spans="1:9" s="16" customFormat="1" ht="67.5" customHeight="1" thickBot="1">
      <c r="A24" s="72"/>
      <c r="B24" s="17" t="s">
        <v>25</v>
      </c>
      <c r="C24" s="17" t="s">
        <v>26</v>
      </c>
      <c r="D24" s="17" t="s">
        <v>27</v>
      </c>
      <c r="E24" s="17" t="s">
        <v>28</v>
      </c>
      <c r="F24" s="17" t="s">
        <v>29</v>
      </c>
      <c r="G24" s="17" t="s">
        <v>30</v>
      </c>
      <c r="H24" s="17"/>
      <c r="I24" s="17" t="s">
        <v>31</v>
      </c>
    </row>
    <row r="25" spans="1:9" s="18" customFormat="1" ht="13.5" customHeight="1" thickBot="1">
      <c r="A25" s="19">
        <v>1</v>
      </c>
      <c r="B25" s="20">
        <v>2</v>
      </c>
      <c r="C25" s="20">
        <v>3</v>
      </c>
      <c r="D25" s="21">
        <v>4</v>
      </c>
      <c r="E25" s="20">
        <v>5</v>
      </c>
      <c r="F25" s="20">
        <v>6</v>
      </c>
      <c r="G25" s="20">
        <v>7</v>
      </c>
      <c r="H25" s="20">
        <v>8</v>
      </c>
      <c r="I25" s="22">
        <v>9</v>
      </c>
    </row>
    <row r="26" spans="1:9" s="16" customFormat="1">
      <c r="A26" s="76" t="s">
        <v>32</v>
      </c>
      <c r="B26" s="76"/>
      <c r="C26" s="76"/>
      <c r="D26" s="76"/>
      <c r="E26" s="76"/>
      <c r="F26" s="76"/>
    </row>
    <row r="27" spans="1:9" s="16" customFormat="1"/>
  </sheetData>
  <mergeCells count="26">
    <mergeCell ref="A8:E8"/>
    <mergeCell ref="G8:I11"/>
    <mergeCell ref="A9:E9"/>
    <mergeCell ref="F9:F10"/>
    <mergeCell ref="A10:E10"/>
    <mergeCell ref="A1:G1"/>
    <mergeCell ref="A3:G3"/>
    <mergeCell ref="D4:E4"/>
    <mergeCell ref="A6:E6"/>
    <mergeCell ref="G6:I6"/>
    <mergeCell ref="A11:E11"/>
    <mergeCell ref="A12:E12"/>
    <mergeCell ref="F12:F13"/>
    <mergeCell ref="A13:E13"/>
    <mergeCell ref="A14:E14"/>
    <mergeCell ref="F14:F15"/>
    <mergeCell ref="A15:E15"/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</mergeCells>
  <pageMargins left="0.59055118110236227" right="0.39370078740157483" top="0.39370078740157483" bottom="0.39370078740157483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2:K34"/>
  <sheetViews>
    <sheetView workbookViewId="0">
      <selection activeCell="C25" sqref="C25"/>
    </sheetView>
  </sheetViews>
  <sheetFormatPr defaultColWidth="9.33203125" defaultRowHeight="11.25" customHeight="1"/>
  <cols>
    <col min="1" max="1" width="42" style="24" customWidth="1"/>
    <col min="2" max="2" width="6.33203125" style="25" customWidth="1"/>
    <col min="3" max="3" width="10.5" style="26" customWidth="1"/>
    <col min="4" max="4" width="19.1640625" style="27" customWidth="1"/>
    <col min="5" max="5" width="20.83203125" style="27" customWidth="1"/>
    <col min="6" max="6" width="9.33203125" style="23" hidden="1" customWidth="1"/>
    <col min="7" max="7" width="9.33203125" style="28" hidden="1" customWidth="1"/>
    <col min="8" max="9" width="9.33203125" style="23" hidden="1" customWidth="1"/>
    <col min="10" max="11" width="9.33203125" style="28" hidden="1" customWidth="1"/>
    <col min="12" max="16384" width="9.33203125" style="23"/>
  </cols>
  <sheetData>
    <row r="2" spans="1:11" s="29" customFormat="1" ht="67.5" customHeight="1">
      <c r="A2" s="30" t="s">
        <v>33</v>
      </c>
      <c r="B2" s="31" t="s">
        <v>34</v>
      </c>
      <c r="C2" s="32" t="s">
        <v>140</v>
      </c>
      <c r="D2" s="33" t="s">
        <v>36</v>
      </c>
      <c r="E2" s="34" t="s">
        <v>37</v>
      </c>
      <c r="G2" s="35"/>
      <c r="J2" s="35"/>
      <c r="K2" s="35"/>
    </row>
    <row r="3" spans="1:11" s="36" customFormat="1" ht="11.25" customHeight="1">
      <c r="A3" s="37" t="s">
        <v>38</v>
      </c>
      <c r="B3" s="38" t="s">
        <v>39</v>
      </c>
      <c r="C3" s="39">
        <v>1</v>
      </c>
      <c r="D3" s="39">
        <v>2</v>
      </c>
      <c r="E3" s="39">
        <v>3</v>
      </c>
      <c r="G3" s="40"/>
      <c r="J3" s="40"/>
      <c r="K3" s="40"/>
    </row>
    <row r="4" spans="1:11" ht="55.5" customHeight="1">
      <c r="A4" s="41" t="s">
        <v>40</v>
      </c>
      <c r="B4" s="38" t="s">
        <v>41</v>
      </c>
      <c r="C4" s="42">
        <v>51968</v>
      </c>
      <c r="D4" s="43">
        <v>142617.20000000001</v>
      </c>
      <c r="E4" s="125">
        <f>(D4*1000)/C4</f>
        <v>2744.3272783251232</v>
      </c>
      <c r="F4" s="23" t="e">
        <f>[2]Dodatok1!#REF!</f>
        <v>#REF!</v>
      </c>
      <c r="G4" s="44" t="e">
        <f t="shared" ref="G4:G15" si="0">F4-C4</f>
        <v>#REF!</v>
      </c>
      <c r="H4" s="26">
        <f>SUM(C5:C15)</f>
        <v>48570</v>
      </c>
      <c r="I4" s="27">
        <f>SUM(D5:D17)</f>
        <v>142617.19999999998</v>
      </c>
      <c r="J4" s="44">
        <f>H4-C4</f>
        <v>-3398</v>
      </c>
      <c r="K4" s="45">
        <f>I4-D4</f>
        <v>0</v>
      </c>
    </row>
    <row r="5" spans="1:11" ht="12.75" customHeight="1">
      <c r="A5" s="41" t="s">
        <v>42</v>
      </c>
      <c r="B5" s="38" t="s">
        <v>43</v>
      </c>
      <c r="C5" s="42">
        <v>7</v>
      </c>
      <c r="D5" s="43">
        <v>4.4000000000000004</v>
      </c>
      <c r="E5" s="125">
        <f>(D5*1000)/C5</f>
        <v>628.57142857142856</v>
      </c>
      <c r="F5" s="23" t="e">
        <f>[2]Dodatok1!#REF!</f>
        <v>#REF!</v>
      </c>
      <c r="G5" s="44" t="e">
        <f t="shared" si="0"/>
        <v>#REF!</v>
      </c>
    </row>
    <row r="6" spans="1:11" ht="12.75" customHeight="1">
      <c r="A6" s="41" t="s">
        <v>44</v>
      </c>
      <c r="B6" s="38" t="s">
        <v>45</v>
      </c>
      <c r="C6" s="42">
        <v>69</v>
      </c>
      <c r="D6" s="43">
        <v>61.9</v>
      </c>
      <c r="E6" s="125">
        <f>(D6*1000)/C6</f>
        <v>897.10144927536237</v>
      </c>
      <c r="F6" s="23" t="e">
        <f>[2]Dodatok1!#REF!</f>
        <v>#REF!</v>
      </c>
      <c r="G6" s="44" t="e">
        <f t="shared" si="0"/>
        <v>#REF!</v>
      </c>
    </row>
    <row r="7" spans="1:11" ht="12.75" customHeight="1">
      <c r="A7" s="41" t="s">
        <v>46</v>
      </c>
      <c r="B7" s="38" t="s">
        <v>47</v>
      </c>
      <c r="C7" s="42">
        <v>237</v>
      </c>
      <c r="D7" s="43">
        <v>251.5</v>
      </c>
      <c r="E7" s="125">
        <f>(D7*1000)/C7</f>
        <v>1061.1814345991561</v>
      </c>
      <c r="F7" s="23" t="e">
        <f>[2]Dodatok1!#REF!</f>
        <v>#REF!</v>
      </c>
      <c r="G7" s="44" t="e">
        <f t="shared" si="0"/>
        <v>#REF!</v>
      </c>
    </row>
    <row r="8" spans="1:11" ht="12.75" customHeight="1">
      <c r="A8" s="41" t="s">
        <v>48</v>
      </c>
      <c r="B8" s="38" t="s">
        <v>49</v>
      </c>
      <c r="C8" s="42">
        <v>8</v>
      </c>
      <c r="D8" s="43">
        <v>9.1</v>
      </c>
      <c r="E8" s="125">
        <f>(D8*1000)/C8</f>
        <v>1137.5</v>
      </c>
      <c r="F8" s="23" t="e">
        <f>[2]Dodatok1!#REF!</f>
        <v>#REF!</v>
      </c>
      <c r="G8" s="44" t="e">
        <f t="shared" si="0"/>
        <v>#REF!</v>
      </c>
    </row>
    <row r="9" spans="1:11" ht="12.75" customHeight="1">
      <c r="A9" s="41" t="s">
        <v>50</v>
      </c>
      <c r="B9" s="38" t="s">
        <v>51</v>
      </c>
      <c r="C9" s="42">
        <v>4</v>
      </c>
      <c r="D9" s="43">
        <v>5</v>
      </c>
      <c r="E9" s="125">
        <f>(D9*1000)/C9</f>
        <v>1250</v>
      </c>
      <c r="F9" s="23" t="e">
        <f>[2]Dodatok1!#REF!</f>
        <v>#REF!</v>
      </c>
      <c r="G9" s="44" t="e">
        <f t="shared" si="0"/>
        <v>#REF!</v>
      </c>
    </row>
    <row r="10" spans="1:11" ht="12.75" customHeight="1">
      <c r="A10" s="41" t="s">
        <v>52</v>
      </c>
      <c r="B10" s="38" t="s">
        <v>53</v>
      </c>
      <c r="C10" s="42">
        <v>4</v>
      </c>
      <c r="D10" s="43">
        <v>5.5</v>
      </c>
      <c r="E10" s="125">
        <f>(D10*1000)/C10</f>
        <v>1375</v>
      </c>
      <c r="F10" s="23" t="e">
        <f>[2]Dodatok1!#REF!</f>
        <v>#REF!</v>
      </c>
      <c r="G10" s="44" t="e">
        <f t="shared" si="0"/>
        <v>#REF!</v>
      </c>
    </row>
    <row r="11" spans="1:11" ht="12.75" customHeight="1">
      <c r="A11" s="41" t="s">
        <v>54</v>
      </c>
      <c r="B11" s="38" t="s">
        <v>55</v>
      </c>
      <c r="C11" s="42">
        <v>4</v>
      </c>
      <c r="D11" s="43">
        <v>5.9</v>
      </c>
      <c r="E11" s="125">
        <f>(D11*1000)/C11</f>
        <v>1475</v>
      </c>
      <c r="F11" s="23" t="e">
        <f>[2]Dodatok1!#REF!</f>
        <v>#REF!</v>
      </c>
      <c r="G11" s="44" t="e">
        <f t="shared" si="0"/>
        <v>#REF!</v>
      </c>
    </row>
    <row r="12" spans="1:11" ht="12.75" customHeight="1">
      <c r="A12" s="41" t="s">
        <v>56</v>
      </c>
      <c r="B12" s="38" t="s">
        <v>57</v>
      </c>
      <c r="C12" s="42">
        <v>9379</v>
      </c>
      <c r="D12" s="43">
        <v>16641.2</v>
      </c>
      <c r="E12" s="125">
        <f>(D12*1000)/C12</f>
        <v>1774.3042968333511</v>
      </c>
      <c r="F12" s="23" t="e">
        <f>[2]Dodatok1!#REF!</f>
        <v>#REF!</v>
      </c>
      <c r="G12" s="44" t="e">
        <f t="shared" si="0"/>
        <v>#REF!</v>
      </c>
    </row>
    <row r="13" spans="1:11" ht="12.75" customHeight="1">
      <c r="A13" s="41" t="s">
        <v>58</v>
      </c>
      <c r="B13" s="38" t="s">
        <v>59</v>
      </c>
      <c r="C13" s="42">
        <v>30289</v>
      </c>
      <c r="D13" s="43">
        <v>67527.5</v>
      </c>
      <c r="E13" s="125">
        <f>(D13*1000)/C13</f>
        <v>2229.4397305952657</v>
      </c>
      <c r="F13" s="23" t="e">
        <f>[2]Dodatok1!#REF!</f>
        <v>#REF!</v>
      </c>
      <c r="G13" s="44" t="e">
        <f t="shared" si="0"/>
        <v>#REF!</v>
      </c>
    </row>
    <row r="14" spans="1:11" ht="12.75" customHeight="1">
      <c r="A14" s="41" t="s">
        <v>60</v>
      </c>
      <c r="B14" s="38" t="s">
        <v>61</v>
      </c>
      <c r="C14" s="42">
        <v>5882</v>
      </c>
      <c r="D14" s="43">
        <v>20250.3</v>
      </c>
      <c r="E14" s="125">
        <f>(D14*1000)/C14</f>
        <v>3442.7575654539273</v>
      </c>
      <c r="F14" s="23" t="e">
        <f>[2]Dodatok1!#REF!</f>
        <v>#REF!</v>
      </c>
      <c r="G14" s="44" t="e">
        <f t="shared" si="0"/>
        <v>#REF!</v>
      </c>
    </row>
    <row r="15" spans="1:11" ht="12.75" customHeight="1">
      <c r="A15" s="41" t="s">
        <v>62</v>
      </c>
      <c r="B15" s="38" t="s">
        <v>63</v>
      </c>
      <c r="C15" s="42">
        <v>2687</v>
      </c>
      <c r="D15" s="43">
        <v>11916.2</v>
      </c>
      <c r="E15" s="125">
        <f>(D15*1000)/C15</f>
        <v>4434.7599553405289</v>
      </c>
      <c r="F15" s="23" t="e">
        <f>[2]Dodatok1!#REF!</f>
        <v>#REF!</v>
      </c>
      <c r="G15" s="44" t="e">
        <f t="shared" si="0"/>
        <v>#REF!</v>
      </c>
    </row>
    <row r="16" spans="1:11" ht="12.75" customHeight="1">
      <c r="A16" s="41" t="s">
        <v>64</v>
      </c>
      <c r="B16" s="38" t="s">
        <v>65</v>
      </c>
      <c r="C16" s="42">
        <v>2988</v>
      </c>
      <c r="D16" s="43">
        <v>19731.3</v>
      </c>
      <c r="E16" s="125">
        <f>(D16*1000)/C16</f>
        <v>6603.5140562248998</v>
      </c>
      <c r="G16" s="44"/>
    </row>
    <row r="17" spans="1:11" ht="12.75" customHeight="1">
      <c r="A17" s="41" t="s">
        <v>66</v>
      </c>
      <c r="B17" s="46" t="s">
        <v>67</v>
      </c>
      <c r="C17" s="42">
        <v>410</v>
      </c>
      <c r="D17" s="43">
        <v>6207.4</v>
      </c>
      <c r="E17" s="125">
        <f>(D17*1000)/C17</f>
        <v>15140</v>
      </c>
      <c r="F17" s="23" t="e">
        <f>[2]Dodatok1!#REF!</f>
        <v>#REF!</v>
      </c>
      <c r="G17" s="44" t="e">
        <f t="shared" ref="G17:G26" si="1">F17-C17</f>
        <v>#REF!</v>
      </c>
    </row>
    <row r="18" spans="1:11" ht="45.75" customHeight="1">
      <c r="A18" s="41" t="s">
        <v>68</v>
      </c>
      <c r="B18" s="46" t="s">
        <v>69</v>
      </c>
      <c r="C18" s="42">
        <v>34355</v>
      </c>
      <c r="D18" s="43">
        <v>101493.3</v>
      </c>
      <c r="E18" s="125">
        <f>(D18*1000)/C18</f>
        <v>2954.2512006985885</v>
      </c>
      <c r="F18" s="26" t="e">
        <f>'[3]Dodatok 2'!#REF!</f>
        <v>#REF!</v>
      </c>
      <c r="G18" s="44" t="e">
        <f t="shared" si="1"/>
        <v>#REF!</v>
      </c>
      <c r="H18" s="26">
        <f>SUM(C18:C23)</f>
        <v>51968</v>
      </c>
      <c r="I18" s="27">
        <f>SUM(D18:D23)</f>
        <v>142617.19999999998</v>
      </c>
      <c r="J18" s="44">
        <f>H18-C4</f>
        <v>0</v>
      </c>
      <c r="K18" s="45">
        <f>I18-D4</f>
        <v>0</v>
      </c>
    </row>
    <row r="19" spans="1:11" ht="14.25" customHeight="1">
      <c r="A19" s="41" t="s">
        <v>70</v>
      </c>
      <c r="B19" s="46" t="s">
        <v>71</v>
      </c>
      <c r="C19" s="42">
        <v>14052</v>
      </c>
      <c r="D19" s="43">
        <v>32118.6</v>
      </c>
      <c r="E19" s="125">
        <f>(D19*1000)/C19</f>
        <v>2285.6959863364646</v>
      </c>
      <c r="F19" s="26" t="e">
        <f>'[3]Dodatok 2'!#REF!</f>
        <v>#REF!</v>
      </c>
      <c r="G19" s="44" t="e">
        <f t="shared" si="1"/>
        <v>#REF!</v>
      </c>
    </row>
    <row r="20" spans="1:11" ht="14.25" customHeight="1">
      <c r="A20" s="41" t="s">
        <v>72</v>
      </c>
      <c r="B20" s="46" t="s">
        <v>73</v>
      </c>
      <c r="C20" s="42">
        <v>2023</v>
      </c>
      <c r="D20" s="43">
        <v>3851.7</v>
      </c>
      <c r="E20" s="125">
        <f>(D20*1000)/C20</f>
        <v>1903.9545229856649</v>
      </c>
      <c r="F20" s="26" t="e">
        <f>'[3]Dodatok 2'!#REF!</f>
        <v>#REF!</v>
      </c>
      <c r="G20" s="44" t="e">
        <f t="shared" si="1"/>
        <v>#REF!</v>
      </c>
    </row>
    <row r="21" spans="1:11" ht="14.25" customHeight="1">
      <c r="A21" s="41" t="s">
        <v>74</v>
      </c>
      <c r="B21" s="46" t="s">
        <v>75</v>
      </c>
      <c r="C21" s="42">
        <v>1104</v>
      </c>
      <c r="D21" s="43">
        <v>3206.3</v>
      </c>
      <c r="E21" s="125">
        <f>(D21*1000)/C21</f>
        <v>2904.2572463768115</v>
      </c>
      <c r="F21" s="26" t="e">
        <f>'[3]Dodatok 2'!#REF!</f>
        <v>#REF!</v>
      </c>
      <c r="G21" s="44" t="e">
        <f t="shared" si="1"/>
        <v>#REF!</v>
      </c>
    </row>
    <row r="22" spans="1:11" ht="14.25" customHeight="1">
      <c r="A22" s="41" t="s">
        <v>76</v>
      </c>
      <c r="B22" s="46" t="s">
        <v>77</v>
      </c>
      <c r="C22" s="42">
        <v>420</v>
      </c>
      <c r="D22" s="43">
        <v>743.5</v>
      </c>
      <c r="E22" s="125">
        <f>(D22*1000)/C22</f>
        <v>1770.2380952380952</v>
      </c>
      <c r="F22" s="26" t="e">
        <f>'[3]Dodatok 2'!#REF!</f>
        <v>#REF!</v>
      </c>
      <c r="G22" s="44" t="e">
        <f t="shared" si="1"/>
        <v>#REF!</v>
      </c>
    </row>
    <row r="23" spans="1:11" ht="14.25" customHeight="1">
      <c r="A23" s="41" t="s">
        <v>78</v>
      </c>
      <c r="B23" s="46" t="s">
        <v>79</v>
      </c>
      <c r="C23" s="42">
        <v>14</v>
      </c>
      <c r="D23" s="43">
        <v>1203.8</v>
      </c>
      <c r="E23" s="125">
        <f>(D23*1000)/C23</f>
        <v>85985.71428571429</v>
      </c>
      <c r="F23" s="26" t="e">
        <f>'[3]Dodatok 2'!#REF!</f>
        <v>#REF!</v>
      </c>
      <c r="G23" s="44" t="e">
        <f t="shared" si="1"/>
        <v>#REF!</v>
      </c>
    </row>
    <row r="24" spans="1:11" ht="42.75" customHeight="1">
      <c r="A24" s="41" t="s">
        <v>80</v>
      </c>
      <c r="B24" s="46" t="s">
        <v>81</v>
      </c>
      <c r="C24" s="42">
        <v>364</v>
      </c>
      <c r="D24" s="43">
        <v>393.4</v>
      </c>
      <c r="E24" s="125">
        <f>(D24*1000)/C24</f>
        <v>1080.7692307692307</v>
      </c>
      <c r="F24" s="26" t="e">
        <f>'[4]Dodatok 3'!#REF!</f>
        <v>#REF!</v>
      </c>
      <c r="G24" s="44" t="e">
        <f t="shared" si="1"/>
        <v>#REF!</v>
      </c>
      <c r="H24" s="26">
        <f>SUM(C24:C26)</f>
        <v>51968</v>
      </c>
      <c r="I24" s="27">
        <f>SUM(D24:D26)</f>
        <v>142617.20000000001</v>
      </c>
      <c r="J24" s="44">
        <f>H24-C4</f>
        <v>0</v>
      </c>
      <c r="K24" s="45">
        <f>I24-D4</f>
        <v>0</v>
      </c>
    </row>
    <row r="25" spans="1:11" ht="11.25" customHeight="1">
      <c r="A25" s="41" t="s">
        <v>82</v>
      </c>
      <c r="B25" s="46" t="s">
        <v>83</v>
      </c>
      <c r="C25" s="42">
        <v>8821</v>
      </c>
      <c r="D25" s="43">
        <v>15604.3</v>
      </c>
      <c r="E25" s="125">
        <v>1769</v>
      </c>
      <c r="F25" s="26" t="e">
        <f>'[4]Dodatok 3'!#REF!</f>
        <v>#REF!</v>
      </c>
      <c r="G25" s="44" t="e">
        <f t="shared" si="1"/>
        <v>#REF!</v>
      </c>
    </row>
    <row r="26" spans="1:11" ht="11.25" customHeight="1">
      <c r="A26" s="41" t="s">
        <v>84</v>
      </c>
      <c r="B26" s="46" t="s">
        <v>85</v>
      </c>
      <c r="C26" s="42">
        <v>42783</v>
      </c>
      <c r="D26" s="43">
        <v>126619.5</v>
      </c>
      <c r="E26" s="125">
        <f>(D26*1000)/C26</f>
        <v>2959.5750648622115</v>
      </c>
      <c r="F26" s="26" t="e">
        <f>'[4]Dodatok 3'!#REF!</f>
        <v>#REF!</v>
      </c>
      <c r="G26" s="44" t="e">
        <f t="shared" si="1"/>
        <v>#REF!</v>
      </c>
    </row>
    <row r="27" spans="1:11" s="49" customFormat="1" ht="22.5" customHeight="1">
      <c r="A27" s="41" t="s">
        <v>141</v>
      </c>
      <c r="B27" s="46" t="s">
        <v>87</v>
      </c>
      <c r="C27" s="42">
        <v>0</v>
      </c>
      <c r="D27" s="43">
        <v>0</v>
      </c>
      <c r="E27" s="43">
        <v>0</v>
      </c>
      <c r="F27" s="47"/>
      <c r="G27" s="47"/>
    </row>
    <row r="28" spans="1:11" ht="22.5" customHeight="1">
      <c r="A28" s="41" t="s">
        <v>88</v>
      </c>
      <c r="B28" s="46" t="s">
        <v>89</v>
      </c>
      <c r="C28" s="42"/>
      <c r="D28" s="43"/>
      <c r="E28" s="43"/>
    </row>
    <row r="29" spans="1:11" s="49" customFormat="1" ht="6.75" customHeight="1">
      <c r="A29" s="50"/>
      <c r="B29" s="51"/>
      <c r="C29" s="52"/>
      <c r="D29" s="53"/>
      <c r="E29" s="53"/>
    </row>
    <row r="30" spans="1:11" ht="11.25" customHeight="1">
      <c r="A30" s="114" t="s">
        <v>90</v>
      </c>
      <c r="B30" s="114"/>
      <c r="C30" s="114"/>
      <c r="D30" s="114"/>
      <c r="E30" s="114"/>
      <c r="G30" s="23"/>
      <c r="H30" s="28"/>
      <c r="I30" s="28"/>
      <c r="J30" s="23"/>
      <c r="K30" s="23"/>
    </row>
    <row r="31" spans="1:11" ht="11.25" customHeight="1">
      <c r="A31" s="114"/>
      <c r="B31" s="114"/>
      <c r="C31" s="114"/>
      <c r="D31" s="114"/>
      <c r="E31" s="114"/>
      <c r="G31" s="23"/>
      <c r="H31" s="28"/>
      <c r="I31" s="28"/>
      <c r="J31" s="23"/>
      <c r="K31" s="23"/>
    </row>
    <row r="32" spans="1:11" ht="40.5" customHeight="1">
      <c r="A32" s="115" t="s">
        <v>91</v>
      </c>
      <c r="B32" s="115"/>
      <c r="C32" s="115"/>
      <c r="D32" s="115" t="s">
        <v>92</v>
      </c>
      <c r="E32" s="115"/>
      <c r="F32" s="115"/>
      <c r="G32" s="115"/>
    </row>
    <row r="34" spans="1:3" ht="22.5" customHeight="1">
      <c r="A34" s="115" t="s">
        <v>93</v>
      </c>
      <c r="B34" s="115"/>
      <c r="C34" s="115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/>
  <headerFooter>
    <oddFooter>&amp;R&amp;6&amp;P/&amp;N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B2:G12"/>
  <sheetViews>
    <sheetView workbookViewId="0">
      <selection activeCell="F11" sqref="F11"/>
    </sheetView>
  </sheetViews>
  <sheetFormatPr defaultColWidth="9.33203125" defaultRowHeight="12.75"/>
  <cols>
    <col min="3" max="3" width="10.1640625" bestFit="1" customWidth="1"/>
    <col min="6" max="6" width="10.1640625" bestFit="1" customWidth="1"/>
    <col min="7" max="7" width="10" bestFit="1" customWidth="1"/>
  </cols>
  <sheetData>
    <row r="2" spans="2:7">
      <c r="B2" s="1" t="s">
        <v>94</v>
      </c>
      <c r="G2" s="1" t="s">
        <v>95</v>
      </c>
    </row>
    <row r="3" spans="2:7">
      <c r="B3" s="1" t="s">
        <v>41</v>
      </c>
      <c r="C3" s="42">
        <f>'5pf (раб)'!C4</f>
        <v>51968</v>
      </c>
      <c r="D3" s="1" t="s">
        <v>96</v>
      </c>
      <c r="E3" s="1" t="s">
        <v>97</v>
      </c>
      <c r="F3" s="42">
        <f>SUM('5pf (раб)'!C5:C17)</f>
        <v>51968</v>
      </c>
      <c r="G3" t="str">
        <f>IF(F3=C3,"+","-")</f>
        <v>+</v>
      </c>
    </row>
    <row r="4" spans="2:7">
      <c r="B4" s="1" t="s">
        <v>41</v>
      </c>
      <c r="C4" s="42">
        <f>'5pf (раб)'!C4</f>
        <v>51968</v>
      </c>
      <c r="D4" s="1" t="s">
        <v>96</v>
      </c>
      <c r="E4" s="1" t="s">
        <v>98</v>
      </c>
      <c r="F4" s="42">
        <f>SUM('5pf (раб)'!C18:C23)</f>
        <v>51968</v>
      </c>
      <c r="G4" t="str">
        <f>IF(F4=C4,"+","-")</f>
        <v>+</v>
      </c>
    </row>
    <row r="5" spans="2:7">
      <c r="B5" s="1" t="s">
        <v>41</v>
      </c>
      <c r="C5" s="42">
        <f>'5pf (раб)'!C4</f>
        <v>51968</v>
      </c>
      <c r="D5" s="1" t="s">
        <v>96</v>
      </c>
      <c r="E5" s="1" t="s">
        <v>99</v>
      </c>
      <c r="F5" s="42">
        <f>SUM('5pf (раб)'!C24:C26)</f>
        <v>51968</v>
      </c>
      <c r="G5" t="str">
        <f>IF(F5=C5,"+","-")</f>
        <v>+</v>
      </c>
    </row>
    <row r="6" spans="2:7">
      <c r="B6" s="1" t="s">
        <v>41</v>
      </c>
      <c r="C6" s="42">
        <f>'5pf (раб)'!C4</f>
        <v>51968</v>
      </c>
      <c r="D6" s="1" t="s">
        <v>100</v>
      </c>
      <c r="E6" s="1" t="s">
        <v>87</v>
      </c>
      <c r="F6" s="42">
        <f>'5pf (раб)'!C27</f>
        <v>0</v>
      </c>
      <c r="G6" t="str">
        <f>IF(F6&lt;=C6,"+","-")</f>
        <v>+</v>
      </c>
    </row>
    <row r="8" spans="2:7">
      <c r="B8" s="1" t="s">
        <v>102</v>
      </c>
    </row>
    <row r="9" spans="2:7">
      <c r="B9" s="1" t="s">
        <v>41</v>
      </c>
      <c r="C9" s="43">
        <f>'5pf (раб)'!D4</f>
        <v>142617.20000000001</v>
      </c>
      <c r="D9" s="1" t="s">
        <v>96</v>
      </c>
      <c r="E9" s="1" t="s">
        <v>97</v>
      </c>
      <c r="F9" s="43">
        <f>SUM('5pf (раб)'!D5:D17)</f>
        <v>142617.19999999998</v>
      </c>
      <c r="G9" t="str">
        <f>IF(F9=C9,"+","-")</f>
        <v>+</v>
      </c>
    </row>
    <row r="10" spans="2:7">
      <c r="B10" s="1" t="s">
        <v>41</v>
      </c>
      <c r="C10" s="43">
        <f>'5pf (раб)'!D4</f>
        <v>142617.20000000001</v>
      </c>
      <c r="D10" s="1" t="s">
        <v>96</v>
      </c>
      <c r="E10" s="1" t="s">
        <v>98</v>
      </c>
      <c r="F10" s="43">
        <f>SUM('5pf (раб)'!D18:D23)</f>
        <v>142617.19999999998</v>
      </c>
      <c r="G10" t="str">
        <f>IF(F10=C10,"+","-")</f>
        <v>+</v>
      </c>
    </row>
    <row r="11" spans="2:7">
      <c r="B11" s="1" t="s">
        <v>41</v>
      </c>
      <c r="C11" s="43">
        <f>'5pf (раб)'!D4</f>
        <v>142617.20000000001</v>
      </c>
      <c r="D11" s="1" t="s">
        <v>96</v>
      </c>
      <c r="E11" s="1" t="s">
        <v>99</v>
      </c>
      <c r="F11" s="43">
        <f>SUM('5pf (раб)'!D24:D26)</f>
        <v>142617.20000000001</v>
      </c>
      <c r="G11" t="str">
        <f>IF(F11=C11,"+","-")</f>
        <v>+</v>
      </c>
    </row>
    <row r="12" spans="2:7">
      <c r="B12" s="1" t="s">
        <v>41</v>
      </c>
      <c r="C12" s="43">
        <f>'5pf (раб)'!D4</f>
        <v>142617.20000000001</v>
      </c>
      <c r="D12" s="1" t="s">
        <v>100</v>
      </c>
      <c r="E12" s="1" t="s">
        <v>87</v>
      </c>
      <c r="F12" s="43">
        <f>'5pf (раб)'!D27</f>
        <v>0</v>
      </c>
      <c r="G12" t="str">
        <f>IF(F12&lt;=C12,"+","-")</f>
        <v>+</v>
      </c>
    </row>
  </sheetData>
  <conditionalFormatting sqref="G3:G12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F65"/>
  <sheetViews>
    <sheetView workbookViewId="0">
      <selection activeCell="F24" sqref="F24"/>
    </sheetView>
  </sheetViews>
  <sheetFormatPr defaultColWidth="9.33203125" defaultRowHeight="11.25" customHeight="1"/>
  <cols>
    <col min="1" max="1" width="4.33203125" style="49" customWidth="1"/>
    <col min="2" max="2" width="33" style="49" customWidth="1"/>
    <col min="3" max="3" width="11" style="49" customWidth="1"/>
    <col min="4" max="4" width="14.1640625" style="49" customWidth="1"/>
    <col min="5" max="5" width="10.33203125" style="49" customWidth="1"/>
    <col min="6" max="6" width="11" style="49" customWidth="1"/>
    <col min="7" max="7" width="14.1640625" style="49" customWidth="1"/>
    <col min="8" max="8" width="10.33203125" style="49" customWidth="1"/>
    <col min="9" max="9" width="11" style="49" customWidth="1"/>
    <col min="10" max="10" width="14.1640625" style="49" customWidth="1"/>
    <col min="11" max="11" width="10.33203125" style="49" customWidth="1"/>
    <col min="12" max="14" width="9.33203125" style="49"/>
    <col min="15" max="15" width="11.6640625" style="49" bestFit="1" customWidth="1"/>
    <col min="16" max="16" width="9.33203125" style="49"/>
    <col min="17" max="17" width="12.6640625" style="49" bestFit="1" customWidth="1"/>
    <col min="18" max="30" width="9.33203125" style="49"/>
    <col min="31" max="31" width="12.1640625" style="49" bestFit="1" customWidth="1"/>
    <col min="32" max="32" width="9.33203125" style="47"/>
    <col min="33" max="16384" width="9.33203125" style="49"/>
  </cols>
  <sheetData>
    <row r="1" spans="1:32" ht="11.25" customHeight="1">
      <c r="A1" s="124" t="s">
        <v>142</v>
      </c>
      <c r="B1" s="124"/>
      <c r="C1" s="124"/>
      <c r="D1" s="124"/>
      <c r="E1" s="124"/>
      <c r="F1" s="124"/>
      <c r="G1" s="54"/>
    </row>
    <row r="2" spans="1:32" ht="18" customHeight="1">
      <c r="A2" s="116" t="s">
        <v>104</v>
      </c>
      <c r="B2" s="116" t="s">
        <v>105</v>
      </c>
      <c r="C2" s="121" t="s">
        <v>106</v>
      </c>
      <c r="D2" s="122"/>
      <c r="E2" s="122"/>
      <c r="F2" s="121" t="s">
        <v>42</v>
      </c>
      <c r="G2" s="122"/>
      <c r="H2" s="122"/>
      <c r="I2" s="121" t="s">
        <v>44</v>
      </c>
      <c r="J2" s="122"/>
      <c r="K2" s="123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6"/>
    </row>
    <row r="3" spans="1:32" ht="28.5" customHeight="1">
      <c r="A3" s="120"/>
      <c r="B3" s="120"/>
      <c r="C3" s="116" t="s">
        <v>107</v>
      </c>
      <c r="D3" s="116" t="s">
        <v>108</v>
      </c>
      <c r="E3" s="116" t="s">
        <v>109</v>
      </c>
      <c r="F3" s="116" t="s">
        <v>107</v>
      </c>
      <c r="G3" s="116" t="s">
        <v>108</v>
      </c>
      <c r="H3" s="116" t="s">
        <v>109</v>
      </c>
      <c r="I3" s="116" t="s">
        <v>107</v>
      </c>
      <c r="J3" s="116" t="s">
        <v>108</v>
      </c>
      <c r="K3" s="116" t="s">
        <v>109</v>
      </c>
      <c r="AF3" s="57"/>
    </row>
    <row r="4" spans="1:32" ht="36.75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  <c r="AF4" s="57"/>
    </row>
    <row r="5" spans="1:32" ht="11.25" customHeight="1">
      <c r="A5" s="58" t="s">
        <v>110</v>
      </c>
      <c r="B5" s="58" t="s">
        <v>111</v>
      </c>
      <c r="C5" s="59">
        <v>21713</v>
      </c>
      <c r="D5" s="60">
        <v>65930.8</v>
      </c>
      <c r="E5" s="61">
        <v>3036.5</v>
      </c>
      <c r="F5" s="59">
        <v>0</v>
      </c>
      <c r="G5" s="60">
        <v>0</v>
      </c>
      <c r="H5" s="60">
        <v>0</v>
      </c>
      <c r="I5" s="59">
        <v>19</v>
      </c>
      <c r="J5" s="60">
        <v>17.2</v>
      </c>
      <c r="K5" s="60">
        <v>903.5</v>
      </c>
      <c r="AF5" s="62"/>
    </row>
    <row r="6" spans="1:32" ht="11.25" customHeight="1">
      <c r="A6" s="58" t="s">
        <v>112</v>
      </c>
      <c r="B6" s="58" t="s">
        <v>113</v>
      </c>
      <c r="C6" s="59">
        <v>2296</v>
      </c>
      <c r="D6" s="60">
        <v>5876.9</v>
      </c>
      <c r="E6" s="61">
        <v>2559.6</v>
      </c>
      <c r="F6" s="59">
        <v>0</v>
      </c>
      <c r="G6" s="60">
        <v>0</v>
      </c>
      <c r="H6" s="60">
        <v>0</v>
      </c>
      <c r="I6" s="59">
        <v>12</v>
      </c>
      <c r="J6" s="60">
        <v>10.6</v>
      </c>
      <c r="K6" s="60">
        <v>884.5</v>
      </c>
      <c r="AF6" s="62"/>
    </row>
    <row r="7" spans="1:32" ht="11.25" customHeight="1">
      <c r="A7" s="58" t="s">
        <v>114</v>
      </c>
      <c r="B7" s="58" t="s">
        <v>115</v>
      </c>
      <c r="C7" s="59">
        <v>3190</v>
      </c>
      <c r="D7" s="60">
        <v>8062.3</v>
      </c>
      <c r="E7" s="61">
        <v>2527.4</v>
      </c>
      <c r="F7" s="59">
        <v>1</v>
      </c>
      <c r="G7" s="60">
        <v>0.7</v>
      </c>
      <c r="H7" s="60">
        <v>663.4</v>
      </c>
      <c r="I7" s="59">
        <v>3</v>
      </c>
      <c r="J7" s="60">
        <v>2.7</v>
      </c>
      <c r="K7" s="60">
        <v>884.5</v>
      </c>
      <c r="AF7" s="62"/>
    </row>
    <row r="8" spans="1:32" ht="11.25" customHeight="1">
      <c r="A8" s="58" t="s">
        <v>116</v>
      </c>
      <c r="B8" s="58" t="s">
        <v>117</v>
      </c>
      <c r="C8" s="59">
        <v>3208</v>
      </c>
      <c r="D8" s="60">
        <v>7926.4</v>
      </c>
      <c r="E8" s="61">
        <v>2470.8000000000002</v>
      </c>
      <c r="F8" s="59">
        <v>2</v>
      </c>
      <c r="G8" s="60">
        <v>1.1000000000000001</v>
      </c>
      <c r="H8" s="60">
        <v>530.70000000000005</v>
      </c>
      <c r="I8" s="59">
        <v>0</v>
      </c>
      <c r="J8" s="60">
        <v>0</v>
      </c>
      <c r="K8" s="60">
        <v>0</v>
      </c>
      <c r="AF8" s="62"/>
    </row>
    <row r="9" spans="1:32" ht="11.25" customHeight="1">
      <c r="A9" s="58" t="s">
        <v>118</v>
      </c>
      <c r="B9" s="58" t="s">
        <v>119</v>
      </c>
      <c r="C9" s="59">
        <v>5259</v>
      </c>
      <c r="D9" s="60">
        <v>13216.9</v>
      </c>
      <c r="E9" s="61">
        <v>2513.1999999999998</v>
      </c>
      <c r="F9" s="59">
        <v>0</v>
      </c>
      <c r="G9" s="60">
        <v>0</v>
      </c>
      <c r="H9" s="60">
        <v>0</v>
      </c>
      <c r="I9" s="59">
        <v>6</v>
      </c>
      <c r="J9" s="60">
        <v>5.3</v>
      </c>
      <c r="K9" s="60">
        <v>884.5</v>
      </c>
      <c r="AF9" s="62"/>
    </row>
    <row r="10" spans="1:32" ht="11.25" customHeight="1">
      <c r="A10" s="58" t="s">
        <v>120</v>
      </c>
      <c r="B10" s="58" t="s">
        <v>121</v>
      </c>
      <c r="C10" s="59">
        <v>3387</v>
      </c>
      <c r="D10" s="60">
        <v>8753.7000000000007</v>
      </c>
      <c r="E10" s="61">
        <v>2584.5</v>
      </c>
      <c r="F10" s="59">
        <v>0</v>
      </c>
      <c r="G10" s="60">
        <v>0</v>
      </c>
      <c r="H10" s="60">
        <v>0</v>
      </c>
      <c r="I10" s="59">
        <v>14</v>
      </c>
      <c r="J10" s="60">
        <v>12.7</v>
      </c>
      <c r="K10" s="60">
        <v>907.9</v>
      </c>
      <c r="AF10" s="62"/>
    </row>
    <row r="11" spans="1:32" ht="11.25" customHeight="1">
      <c r="A11" s="58" t="s">
        <v>122</v>
      </c>
      <c r="B11" s="58" t="s">
        <v>123</v>
      </c>
      <c r="C11" s="59">
        <v>5000</v>
      </c>
      <c r="D11" s="60">
        <v>12606.7</v>
      </c>
      <c r="E11" s="61">
        <v>2521.3000000000002</v>
      </c>
      <c r="F11" s="59">
        <v>0</v>
      </c>
      <c r="G11" s="60">
        <v>0</v>
      </c>
      <c r="H11" s="60">
        <v>0</v>
      </c>
      <c r="I11" s="59">
        <v>14</v>
      </c>
      <c r="J11" s="60">
        <v>12.6</v>
      </c>
      <c r="K11" s="60">
        <v>900.3</v>
      </c>
      <c r="AF11" s="62"/>
    </row>
    <row r="12" spans="1:32" ht="11.25" customHeight="1">
      <c r="A12" s="58" t="s">
        <v>124</v>
      </c>
      <c r="B12" s="58" t="s">
        <v>125</v>
      </c>
      <c r="C12" s="59">
        <v>7915</v>
      </c>
      <c r="D12" s="60">
        <v>20243.5</v>
      </c>
      <c r="E12" s="61">
        <v>2557.6</v>
      </c>
      <c r="F12" s="59">
        <v>4</v>
      </c>
      <c r="G12" s="60">
        <v>2.7</v>
      </c>
      <c r="H12" s="60">
        <v>663.4</v>
      </c>
      <c r="I12" s="59">
        <v>1</v>
      </c>
      <c r="J12" s="60">
        <v>0.9</v>
      </c>
      <c r="K12" s="60">
        <v>884.5</v>
      </c>
      <c r="AF12" s="62"/>
    </row>
    <row r="13" spans="1:32" ht="11.25" customHeight="1">
      <c r="A13" s="118" t="s">
        <v>126</v>
      </c>
      <c r="B13" s="119"/>
      <c r="C13" s="59">
        <v>51968</v>
      </c>
      <c r="D13" s="60">
        <v>142617.20000000001</v>
      </c>
      <c r="E13" s="61">
        <v>2744.3</v>
      </c>
      <c r="F13" s="59">
        <v>7</v>
      </c>
      <c r="G13" s="60">
        <v>4.4000000000000004</v>
      </c>
      <c r="H13" s="60">
        <v>625.5</v>
      </c>
      <c r="I13" s="59">
        <v>69</v>
      </c>
      <c r="J13" s="60">
        <v>61.9</v>
      </c>
      <c r="K13" s="60">
        <v>897.7</v>
      </c>
    </row>
    <row r="15" spans="1:32" ht="21" customHeight="1">
      <c r="A15" s="116" t="s">
        <v>104</v>
      </c>
      <c r="B15" s="116" t="s">
        <v>105</v>
      </c>
      <c r="C15" s="121" t="s">
        <v>46</v>
      </c>
      <c r="D15" s="122"/>
      <c r="E15" s="122"/>
      <c r="F15" s="121" t="s">
        <v>48</v>
      </c>
      <c r="G15" s="122"/>
      <c r="H15" s="122"/>
      <c r="I15" s="121" t="s">
        <v>50</v>
      </c>
      <c r="J15" s="122"/>
      <c r="K15" s="123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</row>
    <row r="16" spans="1:32" ht="12.75" customHeight="1">
      <c r="A16" s="120"/>
      <c r="B16" s="120"/>
      <c r="C16" s="116" t="s">
        <v>107</v>
      </c>
      <c r="D16" s="116" t="s">
        <v>108</v>
      </c>
      <c r="E16" s="116" t="s">
        <v>109</v>
      </c>
      <c r="F16" s="116" t="s">
        <v>107</v>
      </c>
      <c r="G16" s="116" t="s">
        <v>108</v>
      </c>
      <c r="H16" s="116" t="s">
        <v>109</v>
      </c>
      <c r="I16" s="116" t="s">
        <v>107</v>
      </c>
      <c r="J16" s="116" t="s">
        <v>108</v>
      </c>
      <c r="K16" s="116" t="s">
        <v>109</v>
      </c>
    </row>
    <row r="17" spans="1:28" ht="43.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</row>
    <row r="18" spans="1:28" ht="11.25" customHeight="1">
      <c r="A18" s="58" t="s">
        <v>110</v>
      </c>
      <c r="B18" s="58" t="s">
        <v>111</v>
      </c>
      <c r="C18" s="59">
        <v>65</v>
      </c>
      <c r="D18" s="60">
        <v>69</v>
      </c>
      <c r="E18" s="60">
        <v>1061.4000000000001</v>
      </c>
      <c r="F18" s="59">
        <v>4</v>
      </c>
      <c r="G18" s="60">
        <v>4.5</v>
      </c>
      <c r="H18" s="60">
        <v>1114.2</v>
      </c>
      <c r="I18" s="59">
        <v>0</v>
      </c>
      <c r="J18" s="60">
        <v>0</v>
      </c>
      <c r="K18" s="60">
        <v>0</v>
      </c>
    </row>
    <row r="19" spans="1:28" ht="11.25" customHeight="1">
      <c r="A19" s="58" t="s">
        <v>112</v>
      </c>
      <c r="B19" s="58" t="s">
        <v>113</v>
      </c>
      <c r="C19" s="59">
        <v>15</v>
      </c>
      <c r="D19" s="60">
        <v>15.9</v>
      </c>
      <c r="E19" s="60">
        <v>1062.0999999999999</v>
      </c>
      <c r="F19" s="59">
        <v>0</v>
      </c>
      <c r="G19" s="60">
        <v>0</v>
      </c>
      <c r="H19" s="60">
        <v>0</v>
      </c>
      <c r="I19" s="59">
        <v>0</v>
      </c>
      <c r="J19" s="60">
        <v>0</v>
      </c>
      <c r="K19" s="60">
        <v>0</v>
      </c>
    </row>
    <row r="20" spans="1:28" ht="11.25" customHeight="1">
      <c r="A20" s="58" t="s">
        <v>114</v>
      </c>
      <c r="B20" s="58" t="s">
        <v>115</v>
      </c>
      <c r="C20" s="59">
        <v>25</v>
      </c>
      <c r="D20" s="60">
        <v>26.5</v>
      </c>
      <c r="E20" s="60">
        <v>1059.5999999999999</v>
      </c>
      <c r="F20" s="59">
        <v>2</v>
      </c>
      <c r="G20" s="60">
        <v>2.4</v>
      </c>
      <c r="H20" s="60">
        <v>1181.5999999999999</v>
      </c>
      <c r="I20" s="59">
        <v>1</v>
      </c>
      <c r="J20" s="60">
        <v>1.2</v>
      </c>
      <c r="K20" s="60">
        <v>1224.7</v>
      </c>
    </row>
    <row r="21" spans="1:28" ht="11.25" customHeight="1">
      <c r="A21" s="58" t="s">
        <v>116</v>
      </c>
      <c r="B21" s="58" t="s">
        <v>117</v>
      </c>
      <c r="C21" s="59">
        <v>24</v>
      </c>
      <c r="D21" s="60">
        <v>25.5</v>
      </c>
      <c r="E21" s="60">
        <v>1061.4000000000001</v>
      </c>
      <c r="F21" s="59">
        <v>0</v>
      </c>
      <c r="G21" s="60">
        <v>0</v>
      </c>
      <c r="H21" s="60">
        <v>0</v>
      </c>
      <c r="I21" s="59">
        <v>0</v>
      </c>
      <c r="J21" s="60">
        <v>0</v>
      </c>
      <c r="K21" s="60">
        <v>0</v>
      </c>
    </row>
    <row r="22" spans="1:28" ht="11.25" customHeight="1">
      <c r="A22" s="58" t="s">
        <v>118</v>
      </c>
      <c r="B22" s="58" t="s">
        <v>119</v>
      </c>
      <c r="C22" s="59">
        <v>17</v>
      </c>
      <c r="D22" s="60">
        <v>18</v>
      </c>
      <c r="E22" s="60">
        <v>1061.4000000000001</v>
      </c>
      <c r="F22" s="59">
        <v>0</v>
      </c>
      <c r="G22" s="60">
        <v>0</v>
      </c>
      <c r="H22" s="60">
        <v>0</v>
      </c>
      <c r="I22" s="59">
        <v>2</v>
      </c>
      <c r="J22" s="60">
        <v>2.5</v>
      </c>
      <c r="K22" s="60">
        <v>1268</v>
      </c>
    </row>
    <row r="23" spans="1:28" ht="11.25" customHeight="1">
      <c r="A23" s="58" t="s">
        <v>120</v>
      </c>
      <c r="B23" s="58" t="s">
        <v>121</v>
      </c>
      <c r="C23" s="59">
        <v>32</v>
      </c>
      <c r="D23" s="60">
        <v>34</v>
      </c>
      <c r="E23" s="60">
        <v>1061.4000000000001</v>
      </c>
      <c r="F23" s="59">
        <v>0</v>
      </c>
      <c r="G23" s="60">
        <v>0</v>
      </c>
      <c r="H23" s="60">
        <v>0</v>
      </c>
      <c r="I23" s="59">
        <v>0</v>
      </c>
      <c r="J23" s="60">
        <v>0</v>
      </c>
      <c r="K23" s="60">
        <v>0</v>
      </c>
    </row>
    <row r="24" spans="1:28" ht="11.25" customHeight="1">
      <c r="A24" s="58" t="s">
        <v>122</v>
      </c>
      <c r="B24" s="58" t="s">
        <v>123</v>
      </c>
      <c r="C24" s="59">
        <v>35</v>
      </c>
      <c r="D24" s="60">
        <v>37.1</v>
      </c>
      <c r="E24" s="60">
        <v>1061.4000000000001</v>
      </c>
      <c r="F24" s="59">
        <v>1</v>
      </c>
      <c r="G24" s="60">
        <v>1.2</v>
      </c>
      <c r="H24" s="60">
        <v>1157.8</v>
      </c>
      <c r="I24" s="59">
        <v>1</v>
      </c>
      <c r="J24" s="60">
        <v>1.3</v>
      </c>
      <c r="K24" s="60">
        <v>1281.0999999999999</v>
      </c>
    </row>
    <row r="25" spans="1:28" ht="11.25" customHeight="1">
      <c r="A25" s="58" t="s">
        <v>124</v>
      </c>
      <c r="B25" s="58" t="s">
        <v>125</v>
      </c>
      <c r="C25" s="59">
        <v>24</v>
      </c>
      <c r="D25" s="60">
        <v>25.5</v>
      </c>
      <c r="E25" s="60">
        <v>1061.4000000000001</v>
      </c>
      <c r="F25" s="59">
        <v>1</v>
      </c>
      <c r="G25" s="60">
        <v>1.1000000000000001</v>
      </c>
      <c r="H25" s="60">
        <v>1137.8</v>
      </c>
      <c r="I25" s="59">
        <v>0</v>
      </c>
      <c r="J25" s="60">
        <v>0</v>
      </c>
      <c r="K25" s="60">
        <v>0</v>
      </c>
    </row>
    <row r="26" spans="1:28" ht="11.25" customHeight="1">
      <c r="A26" s="118" t="s">
        <v>126</v>
      </c>
      <c r="B26" s="119"/>
      <c r="C26" s="59">
        <v>237</v>
      </c>
      <c r="D26" s="60">
        <v>251.5</v>
      </c>
      <c r="E26" s="60">
        <v>1061.3</v>
      </c>
      <c r="F26" s="59">
        <v>8</v>
      </c>
      <c r="G26" s="60">
        <v>9.1</v>
      </c>
      <c r="H26" s="60">
        <v>1139.4000000000001</v>
      </c>
      <c r="I26" s="59">
        <v>4</v>
      </c>
      <c r="J26" s="60">
        <v>5</v>
      </c>
      <c r="K26" s="60">
        <v>1260.4000000000001</v>
      </c>
    </row>
    <row r="28" spans="1:28" ht="20.25" customHeight="1">
      <c r="A28" s="116" t="s">
        <v>104</v>
      </c>
      <c r="B28" s="116" t="s">
        <v>105</v>
      </c>
      <c r="C28" s="121" t="s">
        <v>52</v>
      </c>
      <c r="D28" s="122"/>
      <c r="E28" s="122"/>
      <c r="F28" s="121" t="s">
        <v>54</v>
      </c>
      <c r="G28" s="122"/>
      <c r="H28" s="122"/>
      <c r="I28" s="121" t="s">
        <v>56</v>
      </c>
      <c r="J28" s="122"/>
      <c r="K28" s="123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</row>
    <row r="29" spans="1:28" ht="12.75" customHeight="1">
      <c r="A29" s="120"/>
      <c r="B29" s="120"/>
      <c r="C29" s="116" t="s">
        <v>107</v>
      </c>
      <c r="D29" s="116" t="s">
        <v>108</v>
      </c>
      <c r="E29" s="116" t="s">
        <v>109</v>
      </c>
      <c r="F29" s="116" t="s">
        <v>107</v>
      </c>
      <c r="G29" s="116" t="s">
        <v>108</v>
      </c>
      <c r="H29" s="116" t="s">
        <v>109</v>
      </c>
      <c r="I29" s="116" t="s">
        <v>107</v>
      </c>
      <c r="J29" s="116" t="s">
        <v>108</v>
      </c>
      <c r="K29" s="116" t="s">
        <v>109</v>
      </c>
    </row>
    <row r="30" spans="1:28" ht="43.5" customHeight="1">
      <c r="A30" s="117"/>
      <c r="B30" s="117"/>
      <c r="C30" s="117"/>
      <c r="D30" s="117"/>
      <c r="E30" s="117"/>
      <c r="F30" s="117"/>
      <c r="G30" s="117"/>
      <c r="H30" s="117"/>
      <c r="I30" s="117"/>
      <c r="J30" s="117"/>
      <c r="K30" s="117"/>
    </row>
    <row r="31" spans="1:28" ht="11.25" customHeight="1">
      <c r="A31" s="58" t="s">
        <v>110</v>
      </c>
      <c r="B31" s="58" t="s">
        <v>111</v>
      </c>
      <c r="C31" s="59">
        <v>1</v>
      </c>
      <c r="D31" s="60">
        <v>1.4</v>
      </c>
      <c r="E31" s="60">
        <v>1386.5</v>
      </c>
      <c r="F31" s="59">
        <v>3</v>
      </c>
      <c r="G31" s="60">
        <v>4.4000000000000004</v>
      </c>
      <c r="H31" s="60">
        <v>1469</v>
      </c>
      <c r="I31" s="59">
        <v>3238</v>
      </c>
      <c r="J31" s="60">
        <v>5749.5</v>
      </c>
      <c r="K31" s="60">
        <v>1775.6</v>
      </c>
    </row>
    <row r="32" spans="1:28" ht="11.25" customHeight="1">
      <c r="A32" s="58" t="s">
        <v>112</v>
      </c>
      <c r="B32" s="58" t="s">
        <v>113</v>
      </c>
      <c r="C32" s="59">
        <v>0</v>
      </c>
      <c r="D32" s="60">
        <v>0</v>
      </c>
      <c r="E32" s="60">
        <v>0</v>
      </c>
      <c r="F32" s="59">
        <v>0</v>
      </c>
      <c r="G32" s="60">
        <v>0</v>
      </c>
      <c r="H32" s="60">
        <v>0</v>
      </c>
      <c r="I32" s="59">
        <v>369</v>
      </c>
      <c r="J32" s="60">
        <v>654.79999999999995</v>
      </c>
      <c r="K32" s="60">
        <v>1774.4</v>
      </c>
    </row>
    <row r="33" spans="1:28" ht="11.25" customHeight="1">
      <c r="A33" s="58" t="s">
        <v>114</v>
      </c>
      <c r="B33" s="58" t="s">
        <v>115</v>
      </c>
      <c r="C33" s="59">
        <v>1</v>
      </c>
      <c r="D33" s="60">
        <v>1.4</v>
      </c>
      <c r="E33" s="60">
        <v>1387.2</v>
      </c>
      <c r="F33" s="59">
        <v>0</v>
      </c>
      <c r="G33" s="60">
        <v>0</v>
      </c>
      <c r="H33" s="60">
        <v>0</v>
      </c>
      <c r="I33" s="59">
        <v>720</v>
      </c>
      <c r="J33" s="60">
        <v>1277.8</v>
      </c>
      <c r="K33" s="60">
        <v>1774.7</v>
      </c>
    </row>
    <row r="34" spans="1:28" ht="11.25" customHeight="1">
      <c r="A34" s="58" t="s">
        <v>116</v>
      </c>
      <c r="B34" s="58" t="s">
        <v>117</v>
      </c>
      <c r="C34" s="59">
        <v>1</v>
      </c>
      <c r="D34" s="60">
        <v>1.4</v>
      </c>
      <c r="E34" s="60">
        <v>1394.4</v>
      </c>
      <c r="F34" s="59">
        <v>0</v>
      </c>
      <c r="G34" s="60">
        <v>0</v>
      </c>
      <c r="H34" s="60">
        <v>0</v>
      </c>
      <c r="I34" s="59">
        <v>546</v>
      </c>
      <c r="J34" s="60">
        <v>967.7</v>
      </c>
      <c r="K34" s="60">
        <v>1772.3</v>
      </c>
    </row>
    <row r="35" spans="1:28" ht="11.25" customHeight="1">
      <c r="A35" s="58" t="s">
        <v>118</v>
      </c>
      <c r="B35" s="58" t="s">
        <v>119</v>
      </c>
      <c r="C35" s="59">
        <v>1</v>
      </c>
      <c r="D35" s="60">
        <v>1.4</v>
      </c>
      <c r="E35" s="60">
        <v>1358.2</v>
      </c>
      <c r="F35" s="59">
        <v>1</v>
      </c>
      <c r="G35" s="60">
        <v>1.5</v>
      </c>
      <c r="H35" s="60">
        <v>1464</v>
      </c>
      <c r="I35" s="59">
        <v>934</v>
      </c>
      <c r="J35" s="60">
        <v>1659</v>
      </c>
      <c r="K35" s="60">
        <v>1776.2</v>
      </c>
    </row>
    <row r="36" spans="1:28" ht="11.25" customHeight="1">
      <c r="A36" s="58" t="s">
        <v>120</v>
      </c>
      <c r="B36" s="58" t="s">
        <v>121</v>
      </c>
      <c r="C36" s="59">
        <v>0</v>
      </c>
      <c r="D36" s="60">
        <v>0</v>
      </c>
      <c r="E36" s="60">
        <v>0</v>
      </c>
      <c r="F36" s="59">
        <v>0</v>
      </c>
      <c r="G36" s="60">
        <v>0</v>
      </c>
      <c r="H36" s="60">
        <v>0</v>
      </c>
      <c r="I36" s="59">
        <v>662</v>
      </c>
      <c r="J36" s="60">
        <v>1172.7</v>
      </c>
      <c r="K36" s="60">
        <v>1771.4</v>
      </c>
    </row>
    <row r="37" spans="1:28" ht="11.25" customHeight="1">
      <c r="A37" s="58" t="s">
        <v>122</v>
      </c>
      <c r="B37" s="58" t="s">
        <v>123</v>
      </c>
      <c r="C37" s="59">
        <v>0</v>
      </c>
      <c r="D37" s="60">
        <v>0</v>
      </c>
      <c r="E37" s="60">
        <v>0</v>
      </c>
      <c r="F37" s="59">
        <v>0</v>
      </c>
      <c r="G37" s="60">
        <v>0</v>
      </c>
      <c r="H37" s="60">
        <v>0</v>
      </c>
      <c r="I37" s="59">
        <v>1084</v>
      </c>
      <c r="J37" s="60">
        <v>1922.9</v>
      </c>
      <c r="K37" s="60">
        <v>1773.9</v>
      </c>
    </row>
    <row r="38" spans="1:28" ht="11.25" customHeight="1">
      <c r="A38" s="58" t="s">
        <v>124</v>
      </c>
      <c r="B38" s="58" t="s">
        <v>125</v>
      </c>
      <c r="C38" s="59">
        <v>0</v>
      </c>
      <c r="D38" s="60">
        <v>0</v>
      </c>
      <c r="E38" s="60">
        <v>0</v>
      </c>
      <c r="F38" s="59">
        <v>0</v>
      </c>
      <c r="G38" s="60">
        <v>0</v>
      </c>
      <c r="H38" s="60">
        <v>0</v>
      </c>
      <c r="I38" s="59">
        <v>1826</v>
      </c>
      <c r="J38" s="60">
        <v>3236.9</v>
      </c>
      <c r="K38" s="60">
        <v>1772.7</v>
      </c>
    </row>
    <row r="39" spans="1:28" ht="11.25" customHeight="1">
      <c r="A39" s="118" t="s">
        <v>126</v>
      </c>
      <c r="B39" s="119"/>
      <c r="C39" s="59">
        <v>4</v>
      </c>
      <c r="D39" s="60">
        <v>5.5</v>
      </c>
      <c r="E39" s="60">
        <v>1381.6</v>
      </c>
      <c r="F39" s="59">
        <v>4</v>
      </c>
      <c r="G39" s="60">
        <v>5.9</v>
      </c>
      <c r="H39" s="60">
        <v>1467.7</v>
      </c>
      <c r="I39" s="59">
        <v>9379</v>
      </c>
      <c r="J39" s="60">
        <v>16641.2</v>
      </c>
      <c r="K39" s="60">
        <v>1774.3</v>
      </c>
    </row>
    <row r="41" spans="1:28" ht="21" customHeight="1">
      <c r="A41" s="116" t="s">
        <v>104</v>
      </c>
      <c r="B41" s="116" t="s">
        <v>105</v>
      </c>
      <c r="C41" s="121" t="s">
        <v>58</v>
      </c>
      <c r="D41" s="122"/>
      <c r="E41" s="122"/>
      <c r="F41" s="121" t="s">
        <v>60</v>
      </c>
      <c r="G41" s="122"/>
      <c r="H41" s="122"/>
      <c r="I41" s="121" t="s">
        <v>62</v>
      </c>
      <c r="J41" s="122"/>
      <c r="K41" s="123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</row>
    <row r="42" spans="1:28" ht="12.75" customHeight="1">
      <c r="A42" s="120"/>
      <c r="B42" s="120"/>
      <c r="C42" s="116" t="s">
        <v>107</v>
      </c>
      <c r="D42" s="116" t="s">
        <v>108</v>
      </c>
      <c r="E42" s="116" t="s">
        <v>109</v>
      </c>
      <c r="F42" s="116" t="s">
        <v>107</v>
      </c>
      <c r="G42" s="116" t="s">
        <v>108</v>
      </c>
      <c r="H42" s="116" t="s">
        <v>109</v>
      </c>
      <c r="I42" s="116" t="s">
        <v>107</v>
      </c>
      <c r="J42" s="116" t="s">
        <v>108</v>
      </c>
      <c r="K42" s="116" t="s">
        <v>109</v>
      </c>
    </row>
    <row r="43" spans="1:28" ht="40.5" customHeight="1">
      <c r="A43" s="117"/>
      <c r="B43" s="117"/>
      <c r="C43" s="117"/>
      <c r="D43" s="117"/>
      <c r="E43" s="117"/>
      <c r="F43" s="117"/>
      <c r="G43" s="117"/>
      <c r="H43" s="117"/>
      <c r="I43" s="117"/>
      <c r="J43" s="117"/>
      <c r="K43" s="117"/>
    </row>
    <row r="44" spans="1:28" ht="11.25" customHeight="1">
      <c r="A44" s="58" t="s">
        <v>110</v>
      </c>
      <c r="B44" s="58" t="s">
        <v>111</v>
      </c>
      <c r="C44" s="59">
        <v>12088</v>
      </c>
      <c r="D44" s="60">
        <v>27201</v>
      </c>
      <c r="E44" s="60">
        <v>2250.3000000000002</v>
      </c>
      <c r="F44" s="59">
        <v>2733</v>
      </c>
      <c r="G44" s="60">
        <v>9419.4</v>
      </c>
      <c r="H44" s="60">
        <v>3446.5</v>
      </c>
      <c r="I44" s="59">
        <v>1394</v>
      </c>
      <c r="J44" s="60">
        <v>6205.4</v>
      </c>
      <c r="K44" s="60">
        <v>4451.5</v>
      </c>
    </row>
    <row r="45" spans="1:28" ht="11.25" customHeight="1">
      <c r="A45" s="58" t="s">
        <v>112</v>
      </c>
      <c r="B45" s="58" t="s">
        <v>113</v>
      </c>
      <c r="C45" s="59">
        <v>1435</v>
      </c>
      <c r="D45" s="60">
        <v>3187.9</v>
      </c>
      <c r="E45" s="60">
        <v>2221.5</v>
      </c>
      <c r="F45" s="59">
        <v>276</v>
      </c>
      <c r="G45" s="60">
        <v>952.5</v>
      </c>
      <c r="H45" s="60">
        <v>3451</v>
      </c>
      <c r="I45" s="59">
        <v>91</v>
      </c>
      <c r="J45" s="60">
        <v>400.5</v>
      </c>
      <c r="K45" s="60">
        <v>4401.5</v>
      </c>
    </row>
    <row r="46" spans="1:28" ht="11.25" customHeight="1">
      <c r="A46" s="58" t="s">
        <v>114</v>
      </c>
      <c r="B46" s="58" t="s">
        <v>115</v>
      </c>
      <c r="C46" s="59">
        <v>1806</v>
      </c>
      <c r="D46" s="60">
        <v>4012.8</v>
      </c>
      <c r="E46" s="60">
        <v>2221.9</v>
      </c>
      <c r="F46" s="59">
        <v>372</v>
      </c>
      <c r="G46" s="60">
        <v>1283.5</v>
      </c>
      <c r="H46" s="60">
        <v>3450.1</v>
      </c>
      <c r="I46" s="59">
        <v>133</v>
      </c>
      <c r="J46" s="60">
        <v>590</v>
      </c>
      <c r="K46" s="60">
        <v>4436.5</v>
      </c>
    </row>
    <row r="47" spans="1:28" ht="11.25" customHeight="1">
      <c r="A47" s="58" t="s">
        <v>116</v>
      </c>
      <c r="B47" s="58" t="s">
        <v>117</v>
      </c>
      <c r="C47" s="59">
        <v>2098</v>
      </c>
      <c r="D47" s="60">
        <v>4624.8</v>
      </c>
      <c r="E47" s="60">
        <v>2204.4</v>
      </c>
      <c r="F47" s="59">
        <v>318</v>
      </c>
      <c r="G47" s="60">
        <v>1094.5</v>
      </c>
      <c r="H47" s="60">
        <v>3441.8</v>
      </c>
      <c r="I47" s="59">
        <v>120</v>
      </c>
      <c r="J47" s="60">
        <v>527.29999999999995</v>
      </c>
      <c r="K47" s="60">
        <v>4394.2</v>
      </c>
    </row>
    <row r="48" spans="1:28" ht="11.25" customHeight="1">
      <c r="A48" s="58" t="s">
        <v>118</v>
      </c>
      <c r="B48" s="58" t="s">
        <v>119</v>
      </c>
      <c r="C48" s="59">
        <v>3353</v>
      </c>
      <c r="D48" s="60">
        <v>7415.3</v>
      </c>
      <c r="E48" s="60">
        <v>2211.6</v>
      </c>
      <c r="F48" s="59">
        <v>544</v>
      </c>
      <c r="G48" s="60">
        <v>1865.8</v>
      </c>
      <c r="H48" s="60">
        <v>3429.8</v>
      </c>
      <c r="I48" s="59">
        <v>206</v>
      </c>
      <c r="J48" s="60">
        <v>905.3</v>
      </c>
      <c r="K48" s="60">
        <v>4394.3999999999996</v>
      </c>
    </row>
    <row r="49" spans="1:28" ht="11.25" customHeight="1">
      <c r="A49" s="58" t="s">
        <v>120</v>
      </c>
      <c r="B49" s="58" t="s">
        <v>121</v>
      </c>
      <c r="C49" s="59">
        <v>2031</v>
      </c>
      <c r="D49" s="60">
        <v>4518</v>
      </c>
      <c r="E49" s="60">
        <v>2224.5</v>
      </c>
      <c r="F49" s="59">
        <v>333</v>
      </c>
      <c r="G49" s="60">
        <v>1146.9000000000001</v>
      </c>
      <c r="H49" s="60">
        <v>3444.2</v>
      </c>
      <c r="I49" s="59">
        <v>164</v>
      </c>
      <c r="J49" s="60">
        <v>726.3</v>
      </c>
      <c r="K49" s="60">
        <v>4428.5</v>
      </c>
    </row>
    <row r="50" spans="1:28" ht="11.25" customHeight="1">
      <c r="A50" s="58" t="s">
        <v>122</v>
      </c>
      <c r="B50" s="58" t="s">
        <v>123</v>
      </c>
      <c r="C50" s="59">
        <v>2951</v>
      </c>
      <c r="D50" s="60">
        <v>6510.9</v>
      </c>
      <c r="E50" s="60">
        <v>2206.3000000000002</v>
      </c>
      <c r="F50" s="59">
        <v>491</v>
      </c>
      <c r="G50" s="60">
        <v>1697.1</v>
      </c>
      <c r="H50" s="60">
        <v>3456.4</v>
      </c>
      <c r="I50" s="59">
        <v>214</v>
      </c>
      <c r="J50" s="60">
        <v>943.1</v>
      </c>
      <c r="K50" s="60">
        <v>4407.2</v>
      </c>
    </row>
    <row r="51" spans="1:28" ht="11.25" customHeight="1">
      <c r="A51" s="58" t="s">
        <v>124</v>
      </c>
      <c r="B51" s="58" t="s">
        <v>125</v>
      </c>
      <c r="C51" s="59">
        <v>4527</v>
      </c>
      <c r="D51" s="60">
        <v>10056.700000000001</v>
      </c>
      <c r="E51" s="60">
        <v>2221.5</v>
      </c>
      <c r="F51" s="59">
        <v>815</v>
      </c>
      <c r="G51" s="60">
        <v>2790.7</v>
      </c>
      <c r="H51" s="60">
        <v>3424.1</v>
      </c>
      <c r="I51" s="59">
        <v>365</v>
      </c>
      <c r="J51" s="60">
        <v>1618.3</v>
      </c>
      <c r="K51" s="60">
        <v>4433.6000000000004</v>
      </c>
    </row>
    <row r="52" spans="1:28" ht="11.25" customHeight="1">
      <c r="A52" s="118" t="s">
        <v>126</v>
      </c>
      <c r="B52" s="119"/>
      <c r="C52" s="59">
        <v>30289</v>
      </c>
      <c r="D52" s="60">
        <v>67527.399999999994</v>
      </c>
      <c r="E52" s="60">
        <v>2229.4</v>
      </c>
      <c r="F52" s="59">
        <v>5882</v>
      </c>
      <c r="G52" s="60">
        <v>20250.3</v>
      </c>
      <c r="H52" s="60">
        <v>3442.8</v>
      </c>
      <c r="I52" s="59">
        <v>2687</v>
      </c>
      <c r="J52" s="60">
        <v>11916.2</v>
      </c>
      <c r="K52" s="60">
        <v>4434.8</v>
      </c>
    </row>
    <row r="54" spans="1:28" ht="19.5" customHeight="1">
      <c r="A54" s="116" t="s">
        <v>104</v>
      </c>
      <c r="B54" s="116" t="s">
        <v>105</v>
      </c>
      <c r="C54" s="121" t="s">
        <v>64</v>
      </c>
      <c r="D54" s="122"/>
      <c r="E54" s="122"/>
      <c r="F54" s="121" t="s">
        <v>66</v>
      </c>
      <c r="G54" s="122"/>
      <c r="H54" s="123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</row>
    <row r="55" spans="1:28" ht="12.75" customHeight="1">
      <c r="A55" s="120"/>
      <c r="B55" s="120"/>
      <c r="C55" s="116" t="s">
        <v>107</v>
      </c>
      <c r="D55" s="116" t="s">
        <v>108</v>
      </c>
      <c r="E55" s="116" t="s">
        <v>109</v>
      </c>
      <c r="F55" s="116" t="s">
        <v>107</v>
      </c>
      <c r="G55" s="116" t="s">
        <v>108</v>
      </c>
      <c r="H55" s="116" t="s">
        <v>109</v>
      </c>
    </row>
    <row r="56" spans="1:28" ht="48" customHeight="1">
      <c r="A56" s="117"/>
      <c r="B56" s="117"/>
      <c r="C56" s="117"/>
      <c r="D56" s="117"/>
      <c r="E56" s="117"/>
      <c r="F56" s="117"/>
      <c r="G56" s="117"/>
      <c r="H56" s="117"/>
    </row>
    <row r="57" spans="1:28" ht="11.25" customHeight="1">
      <c r="A57" s="58" t="s">
        <v>110</v>
      </c>
      <c r="B57" s="58" t="s">
        <v>111</v>
      </c>
      <c r="C57" s="59">
        <v>1847</v>
      </c>
      <c r="D57" s="60">
        <v>12294.3</v>
      </c>
      <c r="E57" s="60">
        <v>6656.4</v>
      </c>
      <c r="F57" s="59">
        <v>321</v>
      </c>
      <c r="G57" s="60">
        <v>4964.8</v>
      </c>
      <c r="H57" s="60">
        <v>15466.6</v>
      </c>
    </row>
    <row r="58" spans="1:28" ht="11.25" customHeight="1">
      <c r="A58" s="58" t="s">
        <v>112</v>
      </c>
      <c r="B58" s="58" t="s">
        <v>113</v>
      </c>
      <c r="C58" s="59">
        <v>93</v>
      </c>
      <c r="D58" s="60">
        <v>588</v>
      </c>
      <c r="E58" s="60">
        <v>6323.1</v>
      </c>
      <c r="F58" s="59">
        <v>5</v>
      </c>
      <c r="G58" s="60">
        <v>66.7</v>
      </c>
      <c r="H58" s="60">
        <v>13335.6</v>
      </c>
    </row>
    <row r="59" spans="1:28" ht="11.25" customHeight="1">
      <c r="A59" s="58" t="s">
        <v>114</v>
      </c>
      <c r="B59" s="58" t="s">
        <v>115</v>
      </c>
      <c r="C59" s="59">
        <v>119</v>
      </c>
      <c r="D59" s="60">
        <v>778.8</v>
      </c>
      <c r="E59" s="60">
        <v>6544.5</v>
      </c>
      <c r="F59" s="59">
        <v>7</v>
      </c>
      <c r="G59" s="60">
        <v>84.7</v>
      </c>
      <c r="H59" s="60">
        <v>12094.6</v>
      </c>
    </row>
    <row r="60" spans="1:28" ht="11.25" customHeight="1">
      <c r="A60" s="58" t="s">
        <v>116</v>
      </c>
      <c r="B60" s="58" t="s">
        <v>117</v>
      </c>
      <c r="C60" s="59">
        <v>90</v>
      </c>
      <c r="D60" s="60">
        <v>585.5</v>
      </c>
      <c r="E60" s="60">
        <v>6505.4</v>
      </c>
      <c r="F60" s="59">
        <v>9</v>
      </c>
      <c r="G60" s="60">
        <v>98.7</v>
      </c>
      <c r="H60" s="60">
        <v>10966.4</v>
      </c>
    </row>
    <row r="61" spans="1:28" ht="11.25" customHeight="1">
      <c r="A61" s="58" t="s">
        <v>118</v>
      </c>
      <c r="B61" s="58" t="s">
        <v>119</v>
      </c>
      <c r="C61" s="59">
        <v>182</v>
      </c>
      <c r="D61" s="60">
        <v>1185.8</v>
      </c>
      <c r="E61" s="60">
        <v>6515.5</v>
      </c>
      <c r="F61" s="59">
        <v>13</v>
      </c>
      <c r="G61" s="60">
        <v>157</v>
      </c>
      <c r="H61" s="60">
        <v>12078.2</v>
      </c>
    </row>
    <row r="62" spans="1:28" ht="11.25" customHeight="1">
      <c r="A62" s="58" t="s">
        <v>120</v>
      </c>
      <c r="B62" s="58" t="s">
        <v>121</v>
      </c>
      <c r="C62" s="59">
        <v>139</v>
      </c>
      <c r="D62" s="60">
        <v>937.6</v>
      </c>
      <c r="E62" s="60">
        <v>6745.1</v>
      </c>
      <c r="F62" s="59">
        <v>12</v>
      </c>
      <c r="G62" s="60">
        <v>205.6</v>
      </c>
      <c r="H62" s="60">
        <v>17133.7</v>
      </c>
    </row>
    <row r="63" spans="1:28" ht="11.25" customHeight="1">
      <c r="A63" s="58" t="s">
        <v>122</v>
      </c>
      <c r="B63" s="58" t="s">
        <v>123</v>
      </c>
      <c r="C63" s="59">
        <v>192</v>
      </c>
      <c r="D63" s="60">
        <v>1276.7</v>
      </c>
      <c r="E63" s="60">
        <v>6649.5</v>
      </c>
      <c r="F63" s="59">
        <v>17</v>
      </c>
      <c r="G63" s="60">
        <v>203.7</v>
      </c>
      <c r="H63" s="60">
        <v>11982.7</v>
      </c>
    </row>
    <row r="64" spans="1:28" ht="11.25" customHeight="1">
      <c r="A64" s="58" t="s">
        <v>124</v>
      </c>
      <c r="B64" s="58" t="s">
        <v>125</v>
      </c>
      <c r="C64" s="59">
        <v>326</v>
      </c>
      <c r="D64" s="60">
        <v>2084.6</v>
      </c>
      <c r="E64" s="60">
        <v>6394.6</v>
      </c>
      <c r="F64" s="59">
        <v>26</v>
      </c>
      <c r="G64" s="60">
        <v>426.2</v>
      </c>
      <c r="H64" s="60">
        <v>16393.2</v>
      </c>
    </row>
    <row r="65" spans="1:8" ht="11.25" customHeight="1">
      <c r="A65" s="118" t="s">
        <v>126</v>
      </c>
      <c r="B65" s="119"/>
      <c r="C65" s="59">
        <v>2988</v>
      </c>
      <c r="D65" s="60">
        <v>19731.3</v>
      </c>
      <c r="E65" s="60">
        <v>6603.5</v>
      </c>
      <c r="F65" s="59">
        <v>410</v>
      </c>
      <c r="G65" s="60">
        <v>6207.4</v>
      </c>
      <c r="H65" s="60">
        <v>15139.9</v>
      </c>
    </row>
  </sheetData>
  <mergeCells count="72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A28:A30"/>
    <mergeCell ref="B28:B30"/>
    <mergeCell ref="C28:E28"/>
    <mergeCell ref="F28:H28"/>
    <mergeCell ref="I28:K28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F55:F56"/>
    <mergeCell ref="G55:G56"/>
    <mergeCell ref="H55:H56"/>
    <mergeCell ref="A65:B65"/>
    <mergeCell ref="J42:J43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F29" sqref="F29"/>
    </sheetView>
  </sheetViews>
  <sheetFormatPr defaultColWidth="9.33203125" defaultRowHeight="11.25" customHeight="1"/>
  <cols>
    <col min="1" max="1" width="3.6640625" style="49" customWidth="1"/>
    <col min="2" max="2" width="33" style="49" customWidth="1"/>
    <col min="3" max="3" width="11" style="49" customWidth="1"/>
    <col min="4" max="4" width="14.1640625" style="49" customWidth="1"/>
    <col min="5" max="5" width="10.33203125" style="49" customWidth="1"/>
    <col min="6" max="6" width="11" style="49" customWidth="1"/>
    <col min="7" max="7" width="14.1640625" style="49" customWidth="1"/>
    <col min="8" max="8" width="10.33203125" style="49" customWidth="1"/>
    <col min="9" max="9" width="11" style="49" customWidth="1"/>
    <col min="10" max="10" width="14.1640625" style="47" customWidth="1"/>
    <col min="11" max="11" width="10.33203125" style="63" customWidth="1"/>
    <col min="12" max="12" width="9.1640625" style="48" customWidth="1"/>
    <col min="13" max="13" width="31.33203125" style="64" customWidth="1"/>
    <col min="14" max="16384" width="9.33203125" style="49"/>
  </cols>
  <sheetData>
    <row r="1" spans="1:11" ht="11.25" customHeight="1">
      <c r="A1" s="124" t="s">
        <v>143</v>
      </c>
      <c r="B1" s="124"/>
      <c r="C1" s="124"/>
      <c r="D1" s="124"/>
      <c r="E1" s="124"/>
      <c r="F1" s="124"/>
      <c r="G1" s="54"/>
    </row>
    <row r="2" spans="1:11" ht="23.25" customHeight="1">
      <c r="A2" s="116" t="s">
        <v>104</v>
      </c>
      <c r="B2" s="116" t="s">
        <v>105</v>
      </c>
      <c r="C2" s="121" t="s">
        <v>106</v>
      </c>
      <c r="D2" s="122"/>
      <c r="E2" s="123"/>
      <c r="F2" s="121" t="s">
        <v>128</v>
      </c>
      <c r="G2" s="122"/>
      <c r="H2" s="123"/>
      <c r="I2" s="121" t="s">
        <v>129</v>
      </c>
      <c r="J2" s="122"/>
      <c r="K2" s="123"/>
    </row>
    <row r="3" spans="1:11" ht="28.5" customHeight="1">
      <c r="A3" s="120"/>
      <c r="B3" s="120"/>
      <c r="C3" s="116" t="s">
        <v>107</v>
      </c>
      <c r="D3" s="116" t="s">
        <v>108</v>
      </c>
      <c r="E3" s="116" t="s">
        <v>109</v>
      </c>
      <c r="F3" s="116" t="s">
        <v>107</v>
      </c>
      <c r="G3" s="116" t="s">
        <v>108</v>
      </c>
      <c r="H3" s="116" t="s">
        <v>109</v>
      </c>
      <c r="I3" s="116" t="s">
        <v>107</v>
      </c>
      <c r="J3" s="116" t="s">
        <v>108</v>
      </c>
      <c r="K3" s="116" t="s">
        <v>109</v>
      </c>
    </row>
    <row r="4" spans="1:11" ht="21.75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 ht="12.75" customHeight="1">
      <c r="A5" s="58" t="s">
        <v>110</v>
      </c>
      <c r="B5" s="58" t="s">
        <v>111</v>
      </c>
      <c r="C5" s="65">
        <v>21713</v>
      </c>
      <c r="D5" s="66">
        <v>65930.8</v>
      </c>
      <c r="E5" s="67">
        <v>3036.5</v>
      </c>
      <c r="F5" s="65">
        <v>15295</v>
      </c>
      <c r="G5" s="66">
        <v>49379.199999999997</v>
      </c>
      <c r="H5" s="66">
        <v>3228.5</v>
      </c>
      <c r="I5" s="65">
        <v>5094</v>
      </c>
      <c r="J5" s="66">
        <v>12219.7</v>
      </c>
      <c r="K5" s="66">
        <v>2398.8000000000002</v>
      </c>
    </row>
    <row r="6" spans="1:11" ht="12.75" customHeight="1">
      <c r="A6" s="58" t="s">
        <v>112</v>
      </c>
      <c r="B6" s="58" t="s">
        <v>113</v>
      </c>
      <c r="C6" s="65">
        <v>2296</v>
      </c>
      <c r="D6" s="66">
        <v>5876.9</v>
      </c>
      <c r="E6" s="67">
        <v>2559.6</v>
      </c>
      <c r="F6" s="65">
        <v>1439</v>
      </c>
      <c r="G6" s="66">
        <v>4011.2</v>
      </c>
      <c r="H6" s="66">
        <v>2787.5</v>
      </c>
      <c r="I6" s="65">
        <v>666</v>
      </c>
      <c r="J6" s="66">
        <v>1479.7</v>
      </c>
      <c r="K6" s="66">
        <v>2221.8000000000002</v>
      </c>
    </row>
    <row r="7" spans="1:11" ht="12.75" customHeight="1">
      <c r="A7" s="58" t="s">
        <v>114</v>
      </c>
      <c r="B7" s="58" t="s">
        <v>115</v>
      </c>
      <c r="C7" s="65">
        <v>3190</v>
      </c>
      <c r="D7" s="66">
        <v>8062.3</v>
      </c>
      <c r="E7" s="67">
        <v>2527.4</v>
      </c>
      <c r="F7" s="65">
        <v>2103</v>
      </c>
      <c r="G7" s="66">
        <v>5705.3</v>
      </c>
      <c r="H7" s="66">
        <v>2712.9</v>
      </c>
      <c r="I7" s="65">
        <v>850</v>
      </c>
      <c r="J7" s="66">
        <v>1881</v>
      </c>
      <c r="K7" s="66">
        <v>2212.9</v>
      </c>
    </row>
    <row r="8" spans="1:11" ht="12.75" customHeight="1">
      <c r="A8" s="58" t="s">
        <v>116</v>
      </c>
      <c r="B8" s="58" t="s">
        <v>117</v>
      </c>
      <c r="C8" s="65">
        <v>3208</v>
      </c>
      <c r="D8" s="66">
        <v>7926.4</v>
      </c>
      <c r="E8" s="67">
        <v>2470.8000000000002</v>
      </c>
      <c r="F8" s="65">
        <v>1855</v>
      </c>
      <c r="G8" s="66">
        <v>5036.1000000000004</v>
      </c>
      <c r="H8" s="66">
        <v>2714.9</v>
      </c>
      <c r="I8" s="65">
        <v>1120</v>
      </c>
      <c r="J8" s="66">
        <v>2445.3000000000002</v>
      </c>
      <c r="K8" s="66">
        <v>2183.3000000000002</v>
      </c>
    </row>
    <row r="9" spans="1:11" ht="12.75" customHeight="1">
      <c r="A9" s="58" t="s">
        <v>118</v>
      </c>
      <c r="B9" s="58" t="s">
        <v>119</v>
      </c>
      <c r="C9" s="65">
        <v>5259</v>
      </c>
      <c r="D9" s="66">
        <v>13216.9</v>
      </c>
      <c r="E9" s="67">
        <v>2513.1999999999998</v>
      </c>
      <c r="F9" s="65">
        <v>3137</v>
      </c>
      <c r="G9" s="66">
        <v>8592.2999999999993</v>
      </c>
      <c r="H9" s="66">
        <v>2739</v>
      </c>
      <c r="I9" s="65">
        <v>1799</v>
      </c>
      <c r="J9" s="66">
        <v>3963.7</v>
      </c>
      <c r="K9" s="66">
        <v>2203.3000000000002</v>
      </c>
    </row>
    <row r="10" spans="1:11" ht="12.75" customHeight="1">
      <c r="A10" s="58" t="s">
        <v>120</v>
      </c>
      <c r="B10" s="58" t="s">
        <v>121</v>
      </c>
      <c r="C10" s="65">
        <v>3387</v>
      </c>
      <c r="D10" s="66">
        <v>8753.7000000000007</v>
      </c>
      <c r="E10" s="67">
        <v>2584.5</v>
      </c>
      <c r="F10" s="65">
        <v>2182</v>
      </c>
      <c r="G10" s="66">
        <v>6097.9</v>
      </c>
      <c r="H10" s="66">
        <v>2794.7</v>
      </c>
      <c r="I10" s="65">
        <v>883</v>
      </c>
      <c r="J10" s="66">
        <v>1980.9</v>
      </c>
      <c r="K10" s="66">
        <v>2243.4</v>
      </c>
    </row>
    <row r="11" spans="1:11" ht="12.75" customHeight="1">
      <c r="A11" s="58" t="s">
        <v>122</v>
      </c>
      <c r="B11" s="58" t="s">
        <v>123</v>
      </c>
      <c r="C11" s="65">
        <v>5000</v>
      </c>
      <c r="D11" s="66">
        <v>12606.7</v>
      </c>
      <c r="E11" s="67">
        <v>2521.3000000000002</v>
      </c>
      <c r="F11" s="65">
        <v>3043</v>
      </c>
      <c r="G11" s="66">
        <v>8298.5</v>
      </c>
      <c r="H11" s="66">
        <v>2727.1</v>
      </c>
      <c r="I11" s="65">
        <v>1524</v>
      </c>
      <c r="J11" s="66">
        <v>3433.4</v>
      </c>
      <c r="K11" s="66">
        <v>2252.9</v>
      </c>
    </row>
    <row r="12" spans="1:11" ht="12.75" customHeight="1">
      <c r="A12" s="58" t="s">
        <v>124</v>
      </c>
      <c r="B12" s="58" t="s">
        <v>125</v>
      </c>
      <c r="C12" s="65">
        <v>7915</v>
      </c>
      <c r="D12" s="66">
        <v>20243.5</v>
      </c>
      <c r="E12" s="67">
        <v>2557.6</v>
      </c>
      <c r="F12" s="65">
        <v>5301</v>
      </c>
      <c r="G12" s="66">
        <v>14372.8</v>
      </c>
      <c r="H12" s="66">
        <v>2711.3</v>
      </c>
      <c r="I12" s="65">
        <v>2116</v>
      </c>
      <c r="J12" s="66">
        <v>4714.8999999999996</v>
      </c>
      <c r="K12" s="66">
        <v>2228.1999999999998</v>
      </c>
    </row>
    <row r="13" spans="1:11" ht="11.25" customHeight="1">
      <c r="A13" s="118" t="s">
        <v>126</v>
      </c>
      <c r="B13" s="119"/>
      <c r="C13" s="65">
        <v>51968</v>
      </c>
      <c r="D13" s="66">
        <v>142617.20000000001</v>
      </c>
      <c r="E13" s="67">
        <v>2744.33</v>
      </c>
      <c r="F13" s="65">
        <v>34355</v>
      </c>
      <c r="G13" s="66">
        <v>101493.3</v>
      </c>
      <c r="H13" s="66">
        <v>2954.3</v>
      </c>
      <c r="I13" s="65">
        <v>14052</v>
      </c>
      <c r="J13" s="66">
        <v>32118.6</v>
      </c>
      <c r="K13" s="66">
        <v>2285.6999999999998</v>
      </c>
    </row>
    <row r="15" spans="1:11" ht="24" customHeight="1">
      <c r="A15" s="116" t="s">
        <v>104</v>
      </c>
      <c r="B15" s="116" t="s">
        <v>105</v>
      </c>
      <c r="C15" s="121" t="s">
        <v>130</v>
      </c>
      <c r="D15" s="122"/>
      <c r="E15" s="123"/>
      <c r="F15" s="121" t="s">
        <v>131</v>
      </c>
      <c r="G15" s="122"/>
      <c r="H15" s="123"/>
      <c r="I15" s="121" t="s">
        <v>132</v>
      </c>
      <c r="J15" s="122"/>
      <c r="K15" s="123"/>
    </row>
    <row r="16" spans="1:11" ht="12.75" customHeight="1">
      <c r="A16" s="120"/>
      <c r="B16" s="120"/>
      <c r="C16" s="116" t="s">
        <v>107</v>
      </c>
      <c r="D16" s="116" t="s">
        <v>108</v>
      </c>
      <c r="E16" s="116" t="s">
        <v>109</v>
      </c>
      <c r="F16" s="116" t="s">
        <v>107</v>
      </c>
      <c r="G16" s="116" t="s">
        <v>108</v>
      </c>
      <c r="H16" s="116" t="s">
        <v>109</v>
      </c>
      <c r="I16" s="116" t="s">
        <v>107</v>
      </c>
      <c r="J16" s="116" t="s">
        <v>108</v>
      </c>
      <c r="K16" s="116" t="s">
        <v>109</v>
      </c>
    </row>
    <row r="17" spans="1:13" ht="43.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</row>
    <row r="18" spans="1:13" ht="11.25" customHeight="1">
      <c r="A18" s="58" t="s">
        <v>110</v>
      </c>
      <c r="B18" s="58" t="s">
        <v>111</v>
      </c>
      <c r="C18" s="65">
        <v>653</v>
      </c>
      <c r="D18" s="66">
        <v>1301.5999999999999</v>
      </c>
      <c r="E18" s="66">
        <v>1993.2</v>
      </c>
      <c r="F18" s="65">
        <v>487</v>
      </c>
      <c r="G18" s="66">
        <v>1734.1</v>
      </c>
      <c r="H18" s="66">
        <v>3560.7</v>
      </c>
      <c r="I18" s="65">
        <v>174</v>
      </c>
      <c r="J18" s="66">
        <v>308.3</v>
      </c>
      <c r="K18" s="66">
        <v>1771.9</v>
      </c>
    </row>
    <row r="19" spans="1:13" ht="11.25" customHeight="1">
      <c r="A19" s="58" t="s">
        <v>112</v>
      </c>
      <c r="B19" s="58" t="s">
        <v>113</v>
      </c>
      <c r="C19" s="65">
        <v>122</v>
      </c>
      <c r="D19" s="66">
        <v>225</v>
      </c>
      <c r="E19" s="66">
        <v>1844.7</v>
      </c>
      <c r="F19" s="65">
        <v>52</v>
      </c>
      <c r="G19" s="66">
        <v>130.80000000000001</v>
      </c>
      <c r="H19" s="66">
        <v>2516.1999999999998</v>
      </c>
      <c r="I19" s="65">
        <v>17</v>
      </c>
      <c r="J19" s="66">
        <v>30.1</v>
      </c>
      <c r="K19" s="66">
        <v>1769</v>
      </c>
    </row>
    <row r="20" spans="1:13" ht="11.25" customHeight="1">
      <c r="A20" s="58" t="s">
        <v>114</v>
      </c>
      <c r="B20" s="58" t="s">
        <v>115</v>
      </c>
      <c r="C20" s="65">
        <v>139</v>
      </c>
      <c r="D20" s="66">
        <v>256.89999999999998</v>
      </c>
      <c r="E20" s="66">
        <v>1848.1</v>
      </c>
      <c r="F20" s="65">
        <v>70</v>
      </c>
      <c r="G20" s="66">
        <v>169.6</v>
      </c>
      <c r="H20" s="66">
        <v>2422.8000000000002</v>
      </c>
      <c r="I20" s="65">
        <v>28</v>
      </c>
      <c r="J20" s="66">
        <v>49.5</v>
      </c>
      <c r="K20" s="66">
        <v>1769</v>
      </c>
    </row>
    <row r="21" spans="1:13" ht="11.25" customHeight="1">
      <c r="A21" s="58" t="s">
        <v>116</v>
      </c>
      <c r="B21" s="58" t="s">
        <v>117</v>
      </c>
      <c r="C21" s="65">
        <v>144</v>
      </c>
      <c r="D21" s="66">
        <v>259</v>
      </c>
      <c r="E21" s="66">
        <v>1798.5</v>
      </c>
      <c r="F21" s="65">
        <v>61</v>
      </c>
      <c r="G21" s="66">
        <v>136.5</v>
      </c>
      <c r="H21" s="66">
        <v>2238</v>
      </c>
      <c r="I21" s="65">
        <v>28</v>
      </c>
      <c r="J21" s="66">
        <v>49.5</v>
      </c>
      <c r="K21" s="66">
        <v>1769</v>
      </c>
    </row>
    <row r="22" spans="1:13" ht="11.25" customHeight="1">
      <c r="A22" s="58" t="s">
        <v>118</v>
      </c>
      <c r="B22" s="58" t="s">
        <v>119</v>
      </c>
      <c r="C22" s="65">
        <v>177</v>
      </c>
      <c r="D22" s="66">
        <v>336.1</v>
      </c>
      <c r="E22" s="66">
        <v>1898.8</v>
      </c>
      <c r="F22" s="65">
        <v>112</v>
      </c>
      <c r="G22" s="66">
        <v>264.7</v>
      </c>
      <c r="H22" s="66">
        <v>2363.4</v>
      </c>
      <c r="I22" s="65">
        <v>34</v>
      </c>
      <c r="J22" s="66">
        <v>60.1</v>
      </c>
      <c r="K22" s="66">
        <v>1769</v>
      </c>
    </row>
    <row r="23" spans="1:13" ht="11.25" customHeight="1">
      <c r="A23" s="58" t="s">
        <v>120</v>
      </c>
      <c r="B23" s="58" t="s">
        <v>121</v>
      </c>
      <c r="C23" s="65">
        <v>216</v>
      </c>
      <c r="D23" s="66">
        <v>382.4</v>
      </c>
      <c r="E23" s="66">
        <v>1770.1</v>
      </c>
      <c r="F23" s="65">
        <v>84</v>
      </c>
      <c r="G23" s="66">
        <v>188.8</v>
      </c>
      <c r="H23" s="66">
        <v>2247.9</v>
      </c>
      <c r="I23" s="65">
        <v>21</v>
      </c>
      <c r="J23" s="66">
        <v>37.1</v>
      </c>
      <c r="K23" s="66">
        <v>1769</v>
      </c>
    </row>
    <row r="24" spans="1:13" ht="11.25" customHeight="1">
      <c r="A24" s="58" t="s">
        <v>122</v>
      </c>
      <c r="B24" s="58" t="s">
        <v>123</v>
      </c>
      <c r="C24" s="65">
        <v>259</v>
      </c>
      <c r="D24" s="66">
        <v>474.5</v>
      </c>
      <c r="E24" s="66">
        <v>1832.2</v>
      </c>
      <c r="F24" s="65">
        <v>119</v>
      </c>
      <c r="G24" s="66">
        <v>303</v>
      </c>
      <c r="H24" s="66">
        <v>2545.8000000000002</v>
      </c>
      <c r="I24" s="65">
        <v>55</v>
      </c>
      <c r="J24" s="66">
        <v>97.3</v>
      </c>
      <c r="K24" s="66">
        <v>1769</v>
      </c>
    </row>
    <row r="25" spans="1:13" ht="11.25" customHeight="1">
      <c r="A25" s="58" t="s">
        <v>124</v>
      </c>
      <c r="B25" s="58" t="s">
        <v>125</v>
      </c>
      <c r="C25" s="65">
        <v>313</v>
      </c>
      <c r="D25" s="66">
        <v>616.29999999999995</v>
      </c>
      <c r="E25" s="66">
        <v>1969</v>
      </c>
      <c r="F25" s="65">
        <v>119</v>
      </c>
      <c r="G25" s="66">
        <v>278.8</v>
      </c>
      <c r="H25" s="66">
        <v>2342.5</v>
      </c>
      <c r="I25" s="65">
        <v>63</v>
      </c>
      <c r="J25" s="66">
        <v>111.4</v>
      </c>
      <c r="K25" s="66">
        <v>1769</v>
      </c>
    </row>
    <row r="26" spans="1:13" ht="11.25" customHeight="1">
      <c r="A26" s="118" t="s">
        <v>126</v>
      </c>
      <c r="B26" s="119"/>
      <c r="C26" s="65">
        <v>2023</v>
      </c>
      <c r="D26" s="66">
        <v>3851.7</v>
      </c>
      <c r="E26" s="66">
        <v>1904</v>
      </c>
      <c r="F26" s="65">
        <v>1104</v>
      </c>
      <c r="G26" s="66">
        <v>3206.3</v>
      </c>
      <c r="H26" s="66">
        <v>2904.2</v>
      </c>
      <c r="I26" s="65">
        <v>420</v>
      </c>
      <c r="J26" s="66">
        <v>743.5</v>
      </c>
      <c r="K26" s="66">
        <v>1770.2</v>
      </c>
    </row>
    <row r="28" spans="1:13" ht="21" customHeight="1">
      <c r="A28" s="116" t="s">
        <v>104</v>
      </c>
      <c r="B28" s="116" t="s">
        <v>105</v>
      </c>
      <c r="C28" s="121" t="s">
        <v>133</v>
      </c>
      <c r="D28" s="122"/>
      <c r="E28" s="123"/>
      <c r="F28" s="55"/>
      <c r="G28" s="55"/>
      <c r="H28" s="55"/>
      <c r="I28" s="47"/>
      <c r="J28" s="63"/>
      <c r="K28" s="48"/>
      <c r="L28" s="49"/>
      <c r="M28" s="49"/>
    </row>
    <row r="29" spans="1:13" ht="11.25" customHeight="1">
      <c r="A29" s="120"/>
      <c r="B29" s="120"/>
      <c r="C29" s="116" t="s">
        <v>107</v>
      </c>
      <c r="D29" s="116" t="s">
        <v>108</v>
      </c>
      <c r="E29" s="116" t="s">
        <v>109</v>
      </c>
      <c r="I29" s="47"/>
      <c r="J29" s="63"/>
      <c r="K29" s="48"/>
      <c r="L29" s="49"/>
      <c r="M29" s="49"/>
    </row>
    <row r="30" spans="1:13" ht="41.25" customHeight="1">
      <c r="A30" s="117"/>
      <c r="B30" s="117"/>
      <c r="C30" s="117"/>
      <c r="D30" s="117"/>
      <c r="E30" s="117"/>
      <c r="I30" s="47"/>
      <c r="J30" s="63"/>
      <c r="K30" s="48"/>
      <c r="L30" s="64"/>
      <c r="M30" s="49"/>
    </row>
    <row r="31" spans="1:13" ht="11.25" customHeight="1">
      <c r="A31" s="58" t="s">
        <v>110</v>
      </c>
      <c r="B31" s="58" t="s">
        <v>111</v>
      </c>
      <c r="C31" s="65">
        <v>10</v>
      </c>
      <c r="D31" s="66">
        <v>988</v>
      </c>
      <c r="E31" s="66">
        <v>98799.3</v>
      </c>
      <c r="I31" s="47"/>
      <c r="J31" s="63"/>
      <c r="K31" s="48"/>
      <c r="L31" s="64"/>
      <c r="M31" s="49"/>
    </row>
    <row r="32" spans="1:13" ht="11.25" customHeight="1">
      <c r="A32" s="58" t="s">
        <v>112</v>
      </c>
      <c r="B32" s="58" t="s">
        <v>113</v>
      </c>
      <c r="C32" s="65">
        <v>0</v>
      </c>
      <c r="D32" s="66">
        <v>0</v>
      </c>
      <c r="E32" s="66">
        <v>0</v>
      </c>
      <c r="I32" s="47"/>
      <c r="J32" s="63"/>
      <c r="K32" s="48"/>
      <c r="L32" s="64"/>
      <c r="M32" s="49"/>
    </row>
    <row r="33" spans="1:13" ht="11.25" customHeight="1">
      <c r="A33" s="58" t="s">
        <v>114</v>
      </c>
      <c r="B33" s="58" t="s">
        <v>115</v>
      </c>
      <c r="C33" s="65">
        <v>0</v>
      </c>
      <c r="D33" s="66">
        <v>0</v>
      </c>
      <c r="E33" s="66">
        <v>0</v>
      </c>
      <c r="I33" s="47"/>
      <c r="J33" s="63"/>
      <c r="K33" s="48"/>
      <c r="L33" s="64"/>
      <c r="M33" s="49"/>
    </row>
    <row r="34" spans="1:13" ht="11.25" customHeight="1">
      <c r="A34" s="58" t="s">
        <v>116</v>
      </c>
      <c r="B34" s="58" t="s">
        <v>117</v>
      </c>
      <c r="C34" s="65">
        <v>0</v>
      </c>
      <c r="D34" s="66">
        <v>0</v>
      </c>
      <c r="E34" s="66">
        <v>0</v>
      </c>
      <c r="I34" s="47"/>
      <c r="J34" s="63"/>
      <c r="K34" s="48"/>
      <c r="L34" s="64"/>
      <c r="M34" s="49"/>
    </row>
    <row r="35" spans="1:13" ht="11.25" customHeight="1">
      <c r="A35" s="58" t="s">
        <v>118</v>
      </c>
      <c r="B35" s="58" t="s">
        <v>119</v>
      </c>
      <c r="C35" s="65">
        <v>0</v>
      </c>
      <c r="D35" s="66">
        <v>0</v>
      </c>
      <c r="E35" s="66">
        <v>0</v>
      </c>
      <c r="I35" s="47"/>
      <c r="J35" s="63"/>
      <c r="K35" s="48"/>
      <c r="L35" s="64"/>
      <c r="M35" s="49"/>
    </row>
    <row r="36" spans="1:13" ht="11.25" customHeight="1">
      <c r="A36" s="58" t="s">
        <v>120</v>
      </c>
      <c r="B36" s="58" t="s">
        <v>121</v>
      </c>
      <c r="C36" s="65">
        <v>1</v>
      </c>
      <c r="D36" s="66">
        <v>66.5</v>
      </c>
      <c r="E36" s="66">
        <v>66465.2</v>
      </c>
      <c r="I36" s="47"/>
      <c r="J36" s="63"/>
      <c r="K36" s="48"/>
      <c r="L36" s="64"/>
      <c r="M36" s="49"/>
    </row>
    <row r="37" spans="1:13" ht="11.25" customHeight="1">
      <c r="A37" s="58" t="s">
        <v>122</v>
      </c>
      <c r="B37" s="58" t="s">
        <v>123</v>
      </c>
      <c r="C37" s="65">
        <v>0</v>
      </c>
      <c r="D37" s="66">
        <v>0</v>
      </c>
      <c r="E37" s="66">
        <v>0</v>
      </c>
      <c r="I37" s="47"/>
      <c r="J37" s="63"/>
      <c r="K37" s="48"/>
      <c r="L37" s="64"/>
      <c r="M37" s="49"/>
    </row>
    <row r="38" spans="1:13" ht="11.25" customHeight="1">
      <c r="A38" s="58" t="s">
        <v>124</v>
      </c>
      <c r="B38" s="58" t="s">
        <v>125</v>
      </c>
      <c r="C38" s="65">
        <v>3</v>
      </c>
      <c r="D38" s="66">
        <v>149.30000000000001</v>
      </c>
      <c r="E38" s="66">
        <v>49773.9</v>
      </c>
      <c r="I38" s="47"/>
      <c r="J38" s="63"/>
      <c r="K38" s="48"/>
      <c r="L38" s="64"/>
      <c r="M38" s="49"/>
    </row>
    <row r="39" spans="1:13" ht="11.25" customHeight="1">
      <c r="A39" s="118" t="s">
        <v>126</v>
      </c>
      <c r="B39" s="119"/>
      <c r="C39" s="65">
        <v>14</v>
      </c>
      <c r="D39" s="66">
        <v>1203.8</v>
      </c>
      <c r="E39" s="66">
        <v>85984.2</v>
      </c>
    </row>
  </sheetData>
  <mergeCells count="38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E29:E30"/>
    <mergeCell ref="A39:B39"/>
    <mergeCell ref="H16:H17"/>
    <mergeCell ref="I16:I17"/>
    <mergeCell ref="J16:J17"/>
    <mergeCell ref="G16:G17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O32"/>
  <sheetViews>
    <sheetView tabSelected="1" workbookViewId="0">
      <selection activeCell="I31" sqref="I31"/>
    </sheetView>
  </sheetViews>
  <sheetFormatPr defaultColWidth="9.33203125" defaultRowHeight="12.75"/>
  <cols>
    <col min="1" max="1" width="4" style="68" customWidth="1"/>
    <col min="2" max="2" width="33" style="68" customWidth="1"/>
    <col min="3" max="3" width="11" style="68" customWidth="1"/>
    <col min="4" max="4" width="14.1640625" style="68" customWidth="1"/>
    <col min="5" max="5" width="10.33203125" style="68" customWidth="1"/>
    <col min="6" max="6" width="11" style="68" customWidth="1"/>
    <col min="7" max="7" width="14.1640625" style="68" customWidth="1"/>
    <col min="8" max="8" width="10.33203125" style="68" customWidth="1"/>
    <col min="9" max="9" width="11" style="68" customWidth="1"/>
    <col min="10" max="10" width="14.1640625" style="68" customWidth="1"/>
    <col min="11" max="11" width="10.33203125" style="68" customWidth="1"/>
    <col min="12" max="12" width="9.33203125" style="68" hidden="1" customWidth="1"/>
    <col min="13" max="13" width="9.33203125" style="69" hidden="1" customWidth="1"/>
    <col min="14" max="14" width="9.33203125" style="68" hidden="1" customWidth="1"/>
    <col min="15" max="15" width="9.33203125" style="69" hidden="1" customWidth="1"/>
    <col min="16" max="16" width="9.33203125" style="68"/>
    <col min="17" max="17" width="13.1640625" style="68" customWidth="1"/>
    <col min="18" max="16384" width="9.33203125" style="68"/>
  </cols>
  <sheetData>
    <row r="1" spans="1:11">
      <c r="A1" s="124" t="s">
        <v>144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23.25" customHeight="1">
      <c r="A2" s="116" t="s">
        <v>104</v>
      </c>
      <c r="B2" s="116" t="s">
        <v>105</v>
      </c>
      <c r="C2" s="121" t="s">
        <v>106</v>
      </c>
      <c r="D2" s="122"/>
      <c r="E2" s="122"/>
      <c r="F2" s="121" t="s">
        <v>135</v>
      </c>
      <c r="G2" s="122"/>
      <c r="H2" s="123"/>
      <c r="I2" s="121" t="s">
        <v>136</v>
      </c>
      <c r="J2" s="122"/>
      <c r="K2" s="123"/>
    </row>
    <row r="3" spans="1:11" ht="28.5" customHeight="1">
      <c r="A3" s="120"/>
      <c r="B3" s="120"/>
      <c r="C3" s="116" t="s">
        <v>107</v>
      </c>
      <c r="D3" s="116" t="s">
        <v>108</v>
      </c>
      <c r="E3" s="116" t="s">
        <v>109</v>
      </c>
      <c r="F3" s="116" t="s">
        <v>107</v>
      </c>
      <c r="G3" s="116" t="s">
        <v>108</v>
      </c>
      <c r="H3" s="116" t="s">
        <v>109</v>
      </c>
      <c r="I3" s="116" t="s">
        <v>107</v>
      </c>
      <c r="J3" s="116" t="s">
        <v>108</v>
      </c>
      <c r="K3" s="116" t="s">
        <v>109</v>
      </c>
    </row>
    <row r="4" spans="1:11" ht="21.75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>
      <c r="A5" s="58" t="s">
        <v>110</v>
      </c>
      <c r="B5" s="58" t="s">
        <v>111</v>
      </c>
      <c r="C5" s="65">
        <v>21713</v>
      </c>
      <c r="D5" s="70">
        <v>65930.81</v>
      </c>
      <c r="E5" s="70">
        <v>3036.5</v>
      </c>
      <c r="F5" s="65">
        <v>99</v>
      </c>
      <c r="G5" s="70">
        <v>108</v>
      </c>
      <c r="H5" s="70">
        <v>1090.8</v>
      </c>
      <c r="I5" s="65">
        <v>3014</v>
      </c>
      <c r="J5" s="70">
        <v>5331.8</v>
      </c>
      <c r="K5" s="70">
        <v>1769</v>
      </c>
    </row>
    <row r="6" spans="1:11">
      <c r="A6" s="58" t="s">
        <v>112</v>
      </c>
      <c r="B6" s="58" t="s">
        <v>113</v>
      </c>
      <c r="C6" s="65">
        <v>2296</v>
      </c>
      <c r="D6" s="70">
        <v>5876.9</v>
      </c>
      <c r="E6" s="70">
        <v>2559.6</v>
      </c>
      <c r="F6" s="65">
        <v>27</v>
      </c>
      <c r="G6" s="70">
        <v>26.5</v>
      </c>
      <c r="H6" s="70">
        <v>983.2</v>
      </c>
      <c r="I6" s="65">
        <v>351</v>
      </c>
      <c r="J6" s="70">
        <v>620.9</v>
      </c>
      <c r="K6" s="70">
        <v>1769</v>
      </c>
    </row>
    <row r="7" spans="1:11">
      <c r="A7" s="58" t="s">
        <v>114</v>
      </c>
      <c r="B7" s="58" t="s">
        <v>115</v>
      </c>
      <c r="C7" s="65">
        <v>3190</v>
      </c>
      <c r="D7" s="70">
        <v>8062.33</v>
      </c>
      <c r="E7" s="70">
        <v>2527.4</v>
      </c>
      <c r="F7" s="65">
        <v>35</v>
      </c>
      <c r="G7" s="70">
        <v>38</v>
      </c>
      <c r="H7" s="70">
        <v>1087</v>
      </c>
      <c r="I7" s="65">
        <v>684</v>
      </c>
      <c r="J7" s="70">
        <v>1210</v>
      </c>
      <c r="K7" s="70">
        <v>1769</v>
      </c>
    </row>
    <row r="8" spans="1:11">
      <c r="A8" s="58" t="s">
        <v>116</v>
      </c>
      <c r="B8" s="58" t="s">
        <v>117</v>
      </c>
      <c r="C8" s="65">
        <v>3208</v>
      </c>
      <c r="D8" s="70">
        <v>7926.37</v>
      </c>
      <c r="E8" s="70">
        <v>2470.8000000000002</v>
      </c>
      <c r="F8" s="65">
        <v>32</v>
      </c>
      <c r="G8" s="70">
        <v>35.9</v>
      </c>
      <c r="H8" s="70">
        <v>1122</v>
      </c>
      <c r="I8" s="65">
        <v>512</v>
      </c>
      <c r="J8" s="70">
        <v>905.7</v>
      </c>
      <c r="K8" s="70">
        <v>1769</v>
      </c>
    </row>
    <row r="9" spans="1:11">
      <c r="A9" s="58" t="s">
        <v>118</v>
      </c>
      <c r="B9" s="58" t="s">
        <v>119</v>
      </c>
      <c r="C9" s="65">
        <v>5259</v>
      </c>
      <c r="D9" s="70">
        <v>13216.91</v>
      </c>
      <c r="E9" s="70">
        <v>2513.1999999999998</v>
      </c>
      <c r="F9" s="65">
        <v>30</v>
      </c>
      <c r="G9" s="70">
        <v>33.6</v>
      </c>
      <c r="H9" s="70">
        <v>1120.8</v>
      </c>
      <c r="I9" s="65">
        <v>861</v>
      </c>
      <c r="J9" s="70">
        <v>1523.1</v>
      </c>
      <c r="K9" s="70">
        <v>1769</v>
      </c>
    </row>
    <row r="10" spans="1:11">
      <c r="A10" s="58" t="s">
        <v>120</v>
      </c>
      <c r="B10" s="58" t="s">
        <v>121</v>
      </c>
      <c r="C10" s="65">
        <v>3387</v>
      </c>
      <c r="D10" s="70">
        <v>8753.67</v>
      </c>
      <c r="E10" s="70">
        <v>2584.5</v>
      </c>
      <c r="F10" s="65">
        <v>55</v>
      </c>
      <c r="G10" s="70">
        <v>60.9</v>
      </c>
      <c r="H10" s="70">
        <v>1107.7</v>
      </c>
      <c r="I10" s="65">
        <v>622</v>
      </c>
      <c r="J10" s="70">
        <v>1100.3</v>
      </c>
      <c r="K10" s="70">
        <v>1769</v>
      </c>
    </row>
    <row r="11" spans="1:11">
      <c r="A11" s="58" t="s">
        <v>122</v>
      </c>
      <c r="B11" s="58" t="s">
        <v>123</v>
      </c>
      <c r="C11" s="65">
        <v>5000</v>
      </c>
      <c r="D11" s="70">
        <v>12606.68</v>
      </c>
      <c r="E11" s="70">
        <v>2521.3000000000002</v>
      </c>
      <c r="F11" s="65">
        <v>56</v>
      </c>
      <c r="G11" s="70">
        <v>60.3</v>
      </c>
      <c r="H11" s="70">
        <v>1076</v>
      </c>
      <c r="I11" s="65">
        <v>1022</v>
      </c>
      <c r="J11" s="70">
        <v>1807.9</v>
      </c>
      <c r="K11" s="70">
        <v>1769</v>
      </c>
    </row>
    <row r="12" spans="1:11">
      <c r="A12" s="58" t="s">
        <v>124</v>
      </c>
      <c r="B12" s="58" t="s">
        <v>125</v>
      </c>
      <c r="C12" s="65">
        <v>7915</v>
      </c>
      <c r="D12" s="70">
        <v>20243.53</v>
      </c>
      <c r="E12" s="70">
        <v>2557.6</v>
      </c>
      <c r="F12" s="65">
        <v>30</v>
      </c>
      <c r="G12" s="70">
        <v>30.1</v>
      </c>
      <c r="H12" s="70">
        <v>1005</v>
      </c>
      <c r="I12" s="65">
        <v>1755</v>
      </c>
      <c r="J12" s="70">
        <v>3104.6</v>
      </c>
      <c r="K12" s="70">
        <v>1769</v>
      </c>
    </row>
    <row r="13" spans="1:11">
      <c r="A13" s="118" t="s">
        <v>126</v>
      </c>
      <c r="B13" s="119"/>
      <c r="C13" s="65">
        <v>51969</v>
      </c>
      <c r="D13" s="70">
        <v>142618.70000000001</v>
      </c>
      <c r="E13" s="70">
        <v>2744.3</v>
      </c>
      <c r="F13" s="65">
        <v>365</v>
      </c>
      <c r="G13" s="70">
        <v>394.9</v>
      </c>
      <c r="H13" s="70">
        <v>1081.9000000000001</v>
      </c>
      <c r="I13" s="65">
        <v>8821</v>
      </c>
      <c r="J13" s="70">
        <v>15604.3</v>
      </c>
      <c r="K13" s="70">
        <v>1769</v>
      </c>
    </row>
    <row r="14" spans="1:11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</row>
    <row r="15" spans="1:11" ht="22.5" customHeight="1">
      <c r="A15" s="116" t="s">
        <v>104</v>
      </c>
      <c r="B15" s="116" t="s">
        <v>105</v>
      </c>
      <c r="C15" s="121" t="s">
        <v>137</v>
      </c>
      <c r="D15" s="122"/>
      <c r="E15" s="123"/>
      <c r="F15" s="121" t="s">
        <v>145</v>
      </c>
      <c r="G15" s="122"/>
      <c r="H15" s="123"/>
      <c r="I15" s="121" t="s">
        <v>88</v>
      </c>
      <c r="J15" s="122"/>
      <c r="K15" s="123"/>
    </row>
    <row r="16" spans="1:11" ht="12.75" customHeight="1">
      <c r="A16" s="120"/>
      <c r="B16" s="120"/>
      <c r="C16" s="116" t="s">
        <v>107</v>
      </c>
      <c r="D16" s="116" t="s">
        <v>108</v>
      </c>
      <c r="E16" s="116" t="s">
        <v>109</v>
      </c>
      <c r="F16" s="116" t="s">
        <v>107</v>
      </c>
      <c r="G16" s="116" t="s">
        <v>108</v>
      </c>
      <c r="H16" s="116" t="s">
        <v>109</v>
      </c>
      <c r="I16" s="116" t="s">
        <v>107</v>
      </c>
      <c r="J16" s="116" t="s">
        <v>108</v>
      </c>
      <c r="K16" s="116" t="s">
        <v>109</v>
      </c>
    </row>
    <row r="17" spans="1:11" ht="39.7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</row>
    <row r="18" spans="1:11">
      <c r="A18" s="58" t="s">
        <v>110</v>
      </c>
      <c r="B18" s="58" t="s">
        <v>111</v>
      </c>
      <c r="C18" s="65">
        <v>18600</v>
      </c>
      <c r="D18" s="70">
        <v>60491</v>
      </c>
      <c r="E18" s="70">
        <v>3252.2</v>
      </c>
      <c r="F18" s="65">
        <v>0</v>
      </c>
      <c r="G18" s="70">
        <v>0</v>
      </c>
      <c r="H18" s="70">
        <v>0</v>
      </c>
      <c r="I18" s="65">
        <v>0</v>
      </c>
      <c r="J18" s="70">
        <v>0</v>
      </c>
      <c r="K18" s="70">
        <v>0</v>
      </c>
    </row>
    <row r="19" spans="1:11">
      <c r="A19" s="58" t="s">
        <v>112</v>
      </c>
      <c r="B19" s="58" t="s">
        <v>113</v>
      </c>
      <c r="C19" s="65">
        <v>1918</v>
      </c>
      <c r="D19" s="70">
        <v>5229.3999999999996</v>
      </c>
      <c r="E19" s="70">
        <v>2726.5</v>
      </c>
      <c r="F19" s="65">
        <v>0</v>
      </c>
      <c r="G19" s="70">
        <v>0</v>
      </c>
      <c r="H19" s="70">
        <v>0</v>
      </c>
      <c r="I19" s="65">
        <v>0</v>
      </c>
      <c r="J19" s="70">
        <v>0</v>
      </c>
      <c r="K19" s="70">
        <v>0</v>
      </c>
    </row>
    <row r="20" spans="1:11">
      <c r="A20" s="58" t="s">
        <v>114</v>
      </c>
      <c r="B20" s="58" t="s">
        <v>115</v>
      </c>
      <c r="C20" s="65">
        <v>2471</v>
      </c>
      <c r="D20" s="70">
        <v>6814.3</v>
      </c>
      <c r="E20" s="70">
        <v>2757.7</v>
      </c>
      <c r="F20" s="65">
        <v>0</v>
      </c>
      <c r="G20" s="70">
        <v>0</v>
      </c>
      <c r="H20" s="70">
        <v>0</v>
      </c>
      <c r="I20" s="65">
        <v>0</v>
      </c>
      <c r="J20" s="70">
        <v>0</v>
      </c>
      <c r="K20" s="70">
        <v>0</v>
      </c>
    </row>
    <row r="21" spans="1:11">
      <c r="A21" s="58" t="s">
        <v>116</v>
      </c>
      <c r="B21" s="58" t="s">
        <v>117</v>
      </c>
      <c r="C21" s="65">
        <v>2664</v>
      </c>
      <c r="D21" s="70">
        <v>6984.7</v>
      </c>
      <c r="E21" s="70">
        <v>2621.9</v>
      </c>
      <c r="F21" s="65">
        <v>0</v>
      </c>
      <c r="G21" s="70">
        <v>0</v>
      </c>
      <c r="H21" s="70">
        <v>0</v>
      </c>
      <c r="I21" s="65">
        <v>0</v>
      </c>
      <c r="J21" s="70">
        <v>0</v>
      </c>
      <c r="K21" s="70">
        <v>0</v>
      </c>
    </row>
    <row r="22" spans="1:11">
      <c r="A22" s="58" t="s">
        <v>118</v>
      </c>
      <c r="B22" s="58" t="s">
        <v>119</v>
      </c>
      <c r="C22" s="65">
        <v>4368</v>
      </c>
      <c r="D22" s="70">
        <v>11660.2</v>
      </c>
      <c r="E22" s="70">
        <v>2669.5</v>
      </c>
      <c r="F22" s="65">
        <v>0</v>
      </c>
      <c r="G22" s="70">
        <v>0</v>
      </c>
      <c r="H22" s="70">
        <v>0</v>
      </c>
      <c r="I22" s="65">
        <v>0</v>
      </c>
      <c r="J22" s="70">
        <v>0</v>
      </c>
      <c r="K22" s="70">
        <v>0</v>
      </c>
    </row>
    <row r="23" spans="1:11">
      <c r="A23" s="58" t="s">
        <v>120</v>
      </c>
      <c r="B23" s="58" t="s">
        <v>121</v>
      </c>
      <c r="C23" s="65">
        <v>2710</v>
      </c>
      <c r="D23" s="70">
        <v>7592.4</v>
      </c>
      <c r="E23" s="70">
        <v>2801.6</v>
      </c>
      <c r="F23" s="65">
        <v>0</v>
      </c>
      <c r="G23" s="70">
        <v>0</v>
      </c>
      <c r="H23" s="70">
        <v>0</v>
      </c>
      <c r="I23" s="65">
        <v>0</v>
      </c>
      <c r="J23" s="70">
        <v>0</v>
      </c>
      <c r="K23" s="70">
        <v>0</v>
      </c>
    </row>
    <row r="24" spans="1:11">
      <c r="A24" s="58" t="s">
        <v>122</v>
      </c>
      <c r="B24" s="58" t="s">
        <v>123</v>
      </c>
      <c r="C24" s="65">
        <v>3922</v>
      </c>
      <c r="D24" s="70">
        <v>10738.5</v>
      </c>
      <c r="E24" s="70">
        <v>2738</v>
      </c>
      <c r="F24" s="65">
        <v>0</v>
      </c>
      <c r="G24" s="70">
        <v>0</v>
      </c>
      <c r="H24" s="70">
        <v>0</v>
      </c>
      <c r="I24" s="65">
        <v>0</v>
      </c>
      <c r="J24" s="70">
        <v>0</v>
      </c>
      <c r="K24" s="70">
        <v>0</v>
      </c>
    </row>
    <row r="25" spans="1:11">
      <c r="A25" s="58" t="s">
        <v>124</v>
      </c>
      <c r="B25" s="58" t="s">
        <v>125</v>
      </c>
      <c r="C25" s="65">
        <v>6130</v>
      </c>
      <c r="D25" s="70">
        <v>17108.8</v>
      </c>
      <c r="E25" s="70">
        <v>2791</v>
      </c>
      <c r="F25" s="65">
        <v>0</v>
      </c>
      <c r="G25" s="70">
        <v>0</v>
      </c>
      <c r="H25" s="70">
        <v>0</v>
      </c>
      <c r="I25" s="65">
        <v>0</v>
      </c>
      <c r="J25" s="70">
        <v>0</v>
      </c>
      <c r="K25" s="70">
        <v>0</v>
      </c>
    </row>
    <row r="26" spans="1:11">
      <c r="A26" s="118" t="s">
        <v>126</v>
      </c>
      <c r="B26" s="119"/>
      <c r="C26" s="65">
        <v>42783</v>
      </c>
      <c r="D26" s="70">
        <v>126619.4</v>
      </c>
      <c r="E26" s="70">
        <v>2959.6</v>
      </c>
      <c r="F26" s="65">
        <v>0</v>
      </c>
      <c r="G26" s="70">
        <v>0</v>
      </c>
      <c r="H26" s="70">
        <v>0</v>
      </c>
      <c r="I26" s="65">
        <v>1</v>
      </c>
      <c r="J26" s="70">
        <v>1.4</v>
      </c>
      <c r="K26" s="70">
        <v>1449.5</v>
      </c>
    </row>
    <row r="27" spans="1:11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</row>
    <row r="28" spans="1:11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</row>
    <row r="29" spans="1:11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</row>
    <row r="30" spans="1:11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</row>
    <row r="31" spans="1:11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</row>
    <row r="32" spans="1:11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</row>
  </sheetData>
  <mergeCells count="31"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5pf_titul</vt:lpstr>
      <vt:lpstr>5pf</vt:lpstr>
      <vt:lpstr>5pf Контроль</vt:lpstr>
      <vt:lpstr>Додаток 1</vt:lpstr>
      <vt:lpstr>Додаток 2</vt:lpstr>
      <vt:lpstr>Додаток 3</vt:lpstr>
      <vt:lpstr>5pf_titul (раб)</vt:lpstr>
      <vt:lpstr>5pf (раб)</vt:lpstr>
      <vt:lpstr>5pf (раб) Контроль</vt:lpstr>
      <vt:lpstr>Додаток 1 (раб)</vt:lpstr>
      <vt:lpstr>Додаток 2 (раб)</vt:lpstr>
      <vt:lpstr>Додаток 3 (раб)</vt:lpstr>
      <vt:lpstr>'5pf'!Заголовки_для_печати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Т.І.</dc:creator>
  <cp:lastModifiedBy>sd</cp:lastModifiedBy>
  <cp:lastPrinted>2016-10-18T14:19:06Z</cp:lastPrinted>
  <dcterms:created xsi:type="dcterms:W3CDTF">2021-01-04T07:38:36Z</dcterms:created>
  <dcterms:modified xsi:type="dcterms:W3CDTF">2021-01-04T08:31:28Z</dcterms:modified>
</cp:coreProperties>
</file>