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 tabRatio="902" activeTab="4"/>
  </bookViews>
  <sheets>
    <sheet name="5pf_titul" sheetId="1" r:id="rId1"/>
    <sheet name="5pf" sheetId="2" r:id="rId2"/>
    <sheet name="5pf Контроль" sheetId="3" r:id="rId3"/>
    <sheet name="5pf_titul (раб)" sheetId="7" r:id="rId4"/>
    <sheet name="5pf (раб)" sheetId="8" r:id="rId5"/>
    <sheet name="5pf (раб) Контроль" sheetId="9" r:id="rId6"/>
  </sheets>
  <externalReferences>
    <externalReference r:id="rId7"/>
    <externalReference r:id="rId8"/>
    <externalReference r:id="rId9"/>
    <externalReference r:id="rId10"/>
  </externalReferences>
  <definedNames>
    <definedName name="_xlnm.Print_Titles" localSheetId="1">'5pf'!$3:$3</definedName>
    <definedName name="_xlnm.Print_Titles" localSheetId="4">'[4]5pf (rab)'!$3:$3</definedName>
  </definedNames>
  <calcPr calcId="124519"/>
</workbook>
</file>

<file path=xl/calcChain.xml><?xml version="1.0" encoding="utf-8"?>
<calcChain xmlns="http://schemas.openxmlformats.org/spreadsheetml/2006/main">
  <c r="F12" i="9"/>
  <c r="C12"/>
  <c r="F11"/>
  <c r="G11" s="1"/>
  <c r="C11"/>
  <c r="F10"/>
  <c r="C10"/>
  <c r="F9"/>
  <c r="G9" s="1"/>
  <c r="C9"/>
  <c r="F6"/>
  <c r="C6"/>
  <c r="G6" s="1"/>
  <c r="F5"/>
  <c r="G5" s="1"/>
  <c r="C5"/>
  <c r="F4"/>
  <c r="C4"/>
  <c r="F3"/>
  <c r="G3" s="1"/>
  <c r="C3"/>
  <c r="F26" i="8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F5"/>
  <c r="F4"/>
  <c r="F13" i="3"/>
  <c r="C13"/>
  <c r="F12"/>
  <c r="C12"/>
  <c r="F11"/>
  <c r="G11" s="1"/>
  <c r="C11"/>
  <c r="F10"/>
  <c r="G10" s="1"/>
  <c r="C10"/>
  <c r="F9"/>
  <c r="G9" s="1"/>
  <c r="C9"/>
  <c r="F7"/>
  <c r="G7" s="1"/>
  <c r="C7"/>
  <c r="F6"/>
  <c r="C6"/>
  <c r="F5"/>
  <c r="G5" s="1"/>
  <c r="C5"/>
  <c r="F4"/>
  <c r="G4" s="1"/>
  <c r="C4"/>
  <c r="F3"/>
  <c r="C3"/>
  <c r="G12" i="9"/>
  <c r="G26" i="8"/>
  <c r="G25"/>
  <c r="I24"/>
  <c r="K24" s="1"/>
  <c r="H24"/>
  <c r="J24" s="1"/>
  <c r="G24"/>
  <c r="G23"/>
  <c r="G22"/>
  <c r="G21"/>
  <c r="G20"/>
  <c r="G19"/>
  <c r="I18"/>
  <c r="K18" s="1"/>
  <c r="H18"/>
  <c r="J18" s="1"/>
  <c r="G18"/>
  <c r="G17"/>
  <c r="G15"/>
  <c r="G14"/>
  <c r="G13"/>
  <c r="G12"/>
  <c r="G11"/>
  <c r="G10"/>
  <c r="G9"/>
  <c r="G8"/>
  <c r="G7"/>
  <c r="G6"/>
  <c r="G5"/>
  <c r="I4"/>
  <c r="K4" s="1"/>
  <c r="H4"/>
  <c r="J4" s="1"/>
  <c r="G4"/>
  <c r="G13" i="3"/>
  <c r="G6"/>
  <c r="G24" i="2"/>
  <c r="I24" s="1"/>
  <c r="F24"/>
  <c r="H24" s="1"/>
  <c r="G18"/>
  <c r="I18" s="1"/>
  <c r="F18"/>
  <c r="H18" s="1"/>
  <c r="G4"/>
  <c r="I4" s="1"/>
  <c r="F4"/>
  <c r="H4" s="1"/>
  <c r="G4" i="9" l="1"/>
  <c r="G10"/>
  <c r="G3" i="3"/>
  <c r="G12"/>
</calcChain>
</file>

<file path=xl/sharedStrings.xml><?xml version="1.0" encoding="utf-8"?>
<sst xmlns="http://schemas.openxmlformats.org/spreadsheetml/2006/main" count="250" uniqueCount="108">
  <si>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</si>
  <si>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</si>
  <si>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</si>
  <si>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</si>
  <si>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</si>
  <si>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</si>
  <si>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</si>
  <si>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</si>
  <si>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</si>
  <si>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</si>
  <si>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</si>
  <si>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</si>
  <si>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</si>
  <si>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</si>
  <si>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</si>
  <si>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</si>
  <si>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</si>
  <si>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</si>
  <si>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</si>
  <si>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</si>
  <si>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Волинській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</si>
  <si>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</si>
  <si>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</si>
  <si>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</si>
  <si>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</si>
  <si>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</si>
  <si>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</si>
  <si>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</si>
  <si>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</si>
  <si>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</si>
  <si>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</si>
  <si>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</si>
  <si>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</si>
  <si>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</si>
  <si>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</si>
  <si>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</si>
  <si>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</si>
  <si>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</si>
  <si>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</si>
  <si>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</si>
  <si>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</si>
  <si>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</si>
  <si>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</si>
  <si>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</si>
  <si>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</si>
  <si>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</si>
  <si>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</si>
  <si>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</si>
  <si>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</si>
  <si>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</si>
  <si>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</si>
  <si>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</si>
  <si>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</si>
  <si>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</si>
  <si>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</si>
  <si>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</si>
  <si>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</si>
  <si>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</si>
  <si>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</si>
  <si>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</si>
  <si>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</si>
  <si>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</si>
  <si>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</si>
  <si>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</si>
  <si>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</si>
  <si>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</si>
  <si>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</si>
  <si>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</si>
  <si>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</si>
  <si>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</si>
  <si>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</si>
  <si>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</si>
  <si>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</si>
  <si>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</si>
  <si>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</si>
  <si>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</si>
  <si>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</si>
  <si>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</si>
  <si>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</si>
  <si>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</si>
  <si>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</si>
  <si>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</si>
  <si>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</si>
  <si>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</si>
  <si>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</si>
  <si>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</si>
  <si>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</si>
  <si>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</si>
  <si>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</si>
  <si>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</si>
  <si>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</si>
  <si>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</si>
  <si>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</si>
  <si>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</si>
  <si>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</si>
  <si>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</si>
  <si>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</si>
  <si>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</si>
  <si>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</si>
  <si>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</si>
  <si>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</si>
  <si>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>01.10.2021</t>
  </si>
  <si>
    <t>вул. Кравчука 22-В, м. Луцьк, 43026</t>
  </si>
  <si>
    <t>Сума призначених пенсій з цільовою грошовою допомогою з урахуванням індексації, 
(тис.грн.)</t>
  </si>
  <si>
    <t>Виконавець Оксана Шепаткова    (0332) 776559
(прізвище, номер телефону)</t>
  </si>
  <si>
    <t>Керівник Олег ТРИБОЩУК
(підпис) (прізвище, ініціали)</t>
  </si>
  <si>
    <t>"01" жовтня 2021  р.</t>
  </si>
  <si>
    <t>Сума призначених пенсій з цільовою грошовою допомогою з урахуванням індексації, 
(тис. грн.)</t>
  </si>
</sst>
</file>

<file path=xl/styles.xml><?xml version="1.0" encoding="utf-8"?>
<styleSheet xmlns="http://schemas.openxmlformats.org/spreadsheetml/2006/main">
  <fonts count="26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/>
    <xf numFmtId="49" fontId="22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3" fillId="0" borderId="0" xfId="0" applyFont="1"/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center"/>
    </xf>
    <xf numFmtId="3" fontId="23" fillId="0" borderId="0" xfId="0" applyNumberFormat="1" applyFont="1"/>
    <xf numFmtId="4" fontId="23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left" vertical="top" wrapText="1"/>
    </xf>
    <xf numFmtId="49" fontId="23" fillId="0" borderId="24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top" wrapText="1"/>
    </xf>
    <xf numFmtId="3" fontId="23" fillId="0" borderId="25" xfId="0" applyNumberFormat="1" applyFont="1" applyBorder="1" applyAlignment="1">
      <alignment horizontal="center" vertical="top" wrapText="1"/>
    </xf>
    <xf numFmtId="4" fontId="23" fillId="0" borderId="26" xfId="0" applyNumberFormat="1" applyFont="1" applyBorder="1" applyAlignment="1">
      <alignment horizontal="center" vertical="top" wrapText="1"/>
    </xf>
    <xf numFmtId="4" fontId="23" fillId="0" borderId="25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1" fontId="23" fillId="0" borderId="0" xfId="0" applyNumberFormat="1" applyFont="1"/>
    <xf numFmtId="49" fontId="23" fillId="0" borderId="25" xfId="0" applyNumberFormat="1" applyFont="1" applyBorder="1" applyAlignment="1">
      <alignment horizontal="center" wrapText="1"/>
    </xf>
    <xf numFmtId="49" fontId="23" fillId="0" borderId="25" xfId="0" applyNumberFormat="1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1" fontId="24" fillId="0" borderId="0" xfId="0" applyNumberFormat="1" applyFont="1"/>
    <xf numFmtId="49" fontId="23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4" fillId="0" borderId="0" xfId="0" applyNumberFormat="1" applyFont="1"/>
    <xf numFmtId="4" fontId="24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0" fontId="21" fillId="0" borderId="0" xfId="0" applyFont="1"/>
    <xf numFmtId="49" fontId="23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A21" sqref="A21:I21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101</v>
      </c>
      <c r="E4" s="6"/>
    </row>
    <row r="5" spans="1:9" ht="16.5" customHeight="1" thickBot="1">
      <c r="A5" s="7"/>
    </row>
    <row r="6" spans="1:9" ht="14.25" customHeight="1" thickBot="1">
      <c r="A6" s="9" t="s">
        <v>3</v>
      </c>
      <c r="B6" s="11"/>
      <c r="C6" s="11"/>
      <c r="D6" s="11"/>
      <c r="E6" s="10"/>
      <c r="F6" s="8" t="s">
        <v>4</v>
      </c>
      <c r="G6" s="12" t="s">
        <v>5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6</v>
      </c>
      <c r="B8" s="21"/>
      <c r="C8" s="21"/>
      <c r="D8" s="21"/>
      <c r="E8" s="22"/>
      <c r="F8" s="23"/>
      <c r="G8" s="24" t="s">
        <v>7</v>
      </c>
      <c r="H8" s="25"/>
      <c r="I8" s="25"/>
    </row>
    <row r="9" spans="1:9" ht="25.5" customHeight="1">
      <c r="A9" s="26" t="s">
        <v>8</v>
      </c>
      <c r="B9" s="27"/>
      <c r="C9" s="27"/>
      <c r="D9" s="27"/>
      <c r="E9" s="28"/>
      <c r="F9" s="30" t="s">
        <v>9</v>
      </c>
      <c r="G9" s="24"/>
      <c r="H9" s="25"/>
      <c r="I9" s="25"/>
    </row>
    <row r="10" spans="1:9" ht="13.5" customHeight="1" thickBot="1">
      <c r="A10" s="31" t="s">
        <v>10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11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12</v>
      </c>
      <c r="B12" s="36"/>
      <c r="C12" s="36"/>
      <c r="D12" s="36"/>
      <c r="E12" s="37"/>
      <c r="F12" s="30" t="s">
        <v>13</v>
      </c>
      <c r="G12" s="38"/>
    </row>
    <row r="13" spans="1:9" ht="51.75" customHeight="1" thickBot="1">
      <c r="A13" s="39" t="s">
        <v>14</v>
      </c>
      <c r="B13" s="41"/>
      <c r="C13" s="41"/>
      <c r="D13" s="41"/>
      <c r="E13" s="40"/>
      <c r="F13" s="29"/>
      <c r="G13" s="38"/>
      <c r="H13" s="42"/>
      <c r="I13" s="42" t="s">
        <v>15</v>
      </c>
    </row>
    <row r="14" spans="1:9" ht="25.5" customHeight="1">
      <c r="A14" s="20" t="s">
        <v>16</v>
      </c>
      <c r="B14" s="21"/>
      <c r="C14" s="21"/>
      <c r="D14" s="21"/>
      <c r="E14" s="22"/>
      <c r="F14" s="43" t="s">
        <v>17</v>
      </c>
      <c r="G14" s="38"/>
    </row>
    <row r="15" spans="1:9" ht="12.75" customHeight="1" thickBot="1">
      <c r="A15" s="39" t="s">
        <v>18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19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20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21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 t="s">
        <v>102</v>
      </c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22</v>
      </c>
      <c r="B23" s="56" t="s">
        <v>23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24</v>
      </c>
      <c r="C24" s="59" t="s">
        <v>25</v>
      </c>
      <c r="D24" s="59" t="s">
        <v>26</v>
      </c>
      <c r="E24" s="59" t="s">
        <v>27</v>
      </c>
      <c r="F24" s="59" t="s">
        <v>28</v>
      </c>
      <c r="G24" s="59" t="s">
        <v>29</v>
      </c>
      <c r="H24" s="59"/>
      <c r="I24" s="59" t="s">
        <v>30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31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4"/>
  <sheetViews>
    <sheetView topLeftCell="A16" workbookViewId="0">
      <selection activeCell="A32" sqref="A32:G34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9" s="72" customFormat="1" ht="67.5" customHeight="1">
      <c r="A2" s="73" t="s">
        <v>32</v>
      </c>
      <c r="B2" s="74" t="s">
        <v>33</v>
      </c>
      <c r="C2" s="75" t="s">
        <v>34</v>
      </c>
      <c r="D2" s="76" t="s">
        <v>103</v>
      </c>
      <c r="E2" s="77" t="s">
        <v>35</v>
      </c>
      <c r="H2" s="78"/>
      <c r="I2" s="78"/>
    </row>
    <row r="3" spans="1:9" s="79" customFormat="1" ht="11.25" customHeight="1">
      <c r="A3" s="80" t="s">
        <v>36</v>
      </c>
      <c r="B3" s="81" t="s">
        <v>37</v>
      </c>
      <c r="C3" s="82">
        <v>1</v>
      </c>
      <c r="D3" s="82">
        <v>2</v>
      </c>
      <c r="E3" s="82">
        <v>3</v>
      </c>
      <c r="H3" s="83"/>
      <c r="I3" s="83"/>
    </row>
    <row r="4" spans="1:9" ht="55.5" customHeight="1">
      <c r="A4" s="84" t="s">
        <v>38</v>
      </c>
      <c r="B4" s="81" t="s">
        <v>39</v>
      </c>
      <c r="C4" s="85">
        <v>244554</v>
      </c>
      <c r="D4" s="86">
        <v>761742.5</v>
      </c>
      <c r="E4" s="86">
        <v>3114.82</v>
      </c>
      <c r="F4" s="69">
        <f>SUM(C5:C16)</f>
        <v>240901</v>
      </c>
      <c r="G4" s="70">
        <f>SUM(D5:D16)</f>
        <v>708891</v>
      </c>
      <c r="H4" s="87">
        <f>F4-C4</f>
        <v>-3653</v>
      </c>
      <c r="I4" s="88">
        <f>G4-D4</f>
        <v>-52851.5</v>
      </c>
    </row>
    <row r="5" spans="1:9" ht="12.75" customHeight="1">
      <c r="A5" s="84" t="s">
        <v>40</v>
      </c>
      <c r="B5" s="81" t="s">
        <v>41</v>
      </c>
      <c r="C5" s="85">
        <v>611</v>
      </c>
      <c r="D5" s="86">
        <v>372.2</v>
      </c>
      <c r="E5" s="86">
        <v>609.12</v>
      </c>
    </row>
    <row r="6" spans="1:9" ht="12.75" customHeight="1">
      <c r="A6" s="84" t="s">
        <v>42</v>
      </c>
      <c r="B6" s="81" t="s">
        <v>43</v>
      </c>
      <c r="C6" s="85">
        <v>750</v>
      </c>
      <c r="D6" s="86">
        <v>694.1</v>
      </c>
      <c r="E6" s="86">
        <v>925.46</v>
      </c>
    </row>
    <row r="7" spans="1:9" ht="12.75" customHeight="1">
      <c r="A7" s="84" t="s">
        <v>44</v>
      </c>
      <c r="B7" s="81" t="s">
        <v>45</v>
      </c>
      <c r="C7" s="85">
        <v>38</v>
      </c>
      <c r="D7" s="86">
        <v>40.700000000000003</v>
      </c>
      <c r="E7" s="86">
        <v>1071.42</v>
      </c>
    </row>
    <row r="8" spans="1:9" ht="12.75" customHeight="1">
      <c r="A8" s="84" t="s">
        <v>46</v>
      </c>
      <c r="B8" s="81" t="s">
        <v>47</v>
      </c>
      <c r="C8" s="85">
        <v>1650</v>
      </c>
      <c r="D8" s="86">
        <v>1837.9</v>
      </c>
      <c r="E8" s="86">
        <v>1113.9000000000001</v>
      </c>
    </row>
    <row r="9" spans="1:9" ht="12.75" customHeight="1">
      <c r="A9" s="84" t="s">
        <v>48</v>
      </c>
      <c r="B9" s="81" t="s">
        <v>49</v>
      </c>
      <c r="C9" s="85">
        <v>93</v>
      </c>
      <c r="D9" s="86">
        <v>116.6</v>
      </c>
      <c r="E9" s="86">
        <v>1253.83</v>
      </c>
    </row>
    <row r="10" spans="1:9" ht="12.75" customHeight="1">
      <c r="A10" s="84" t="s">
        <v>50</v>
      </c>
      <c r="B10" s="81" t="s">
        <v>51</v>
      </c>
      <c r="C10" s="85">
        <v>76</v>
      </c>
      <c r="D10" s="86">
        <v>101.8</v>
      </c>
      <c r="E10" s="86">
        <v>1338.68</v>
      </c>
    </row>
    <row r="11" spans="1:9" ht="12.75" customHeight="1">
      <c r="A11" s="84" t="s">
        <v>52</v>
      </c>
      <c r="B11" s="81" t="s">
        <v>53</v>
      </c>
      <c r="C11" s="85">
        <v>44</v>
      </c>
      <c r="D11" s="86">
        <v>63.1</v>
      </c>
      <c r="E11" s="86">
        <v>1434.33</v>
      </c>
    </row>
    <row r="12" spans="1:9" ht="12.75" customHeight="1">
      <c r="A12" s="84" t="s">
        <v>54</v>
      </c>
      <c r="B12" s="81" t="s">
        <v>55</v>
      </c>
      <c r="C12" s="85">
        <v>43265</v>
      </c>
      <c r="D12" s="86">
        <v>81018.8</v>
      </c>
      <c r="E12" s="86">
        <v>1872.62</v>
      </c>
    </row>
    <row r="13" spans="1:9" ht="12.75" customHeight="1">
      <c r="A13" s="84" t="s">
        <v>56</v>
      </c>
      <c r="B13" s="81" t="s">
        <v>57</v>
      </c>
      <c r="C13" s="85">
        <v>111054</v>
      </c>
      <c r="D13" s="86">
        <v>270126.09999999998</v>
      </c>
      <c r="E13" s="86">
        <v>2432.39</v>
      </c>
    </row>
    <row r="14" spans="1:9" ht="12.75" customHeight="1">
      <c r="A14" s="84" t="s">
        <v>58</v>
      </c>
      <c r="B14" s="81" t="s">
        <v>59</v>
      </c>
      <c r="C14" s="85">
        <v>50848</v>
      </c>
      <c r="D14" s="86">
        <v>174162.2</v>
      </c>
      <c r="E14" s="86">
        <v>3425.15</v>
      </c>
    </row>
    <row r="15" spans="1:9" ht="12.75" customHeight="1">
      <c r="A15" s="84" t="s">
        <v>60</v>
      </c>
      <c r="B15" s="81" t="s">
        <v>61</v>
      </c>
      <c r="C15" s="85">
        <v>14902</v>
      </c>
      <c r="D15" s="86">
        <v>65877.3</v>
      </c>
      <c r="E15" s="86">
        <v>4420.7</v>
      </c>
    </row>
    <row r="16" spans="1:9" ht="12.75" customHeight="1">
      <c r="A16" s="84" t="s">
        <v>62</v>
      </c>
      <c r="B16" s="81" t="s">
        <v>63</v>
      </c>
      <c r="C16" s="85">
        <v>17570</v>
      </c>
      <c r="D16" s="86">
        <v>114480.2</v>
      </c>
      <c r="E16" s="86">
        <v>6515.66</v>
      </c>
    </row>
    <row r="17" spans="1:9" ht="12.75" customHeight="1">
      <c r="A17" s="84" t="s">
        <v>64</v>
      </c>
      <c r="B17" s="89" t="s">
        <v>65</v>
      </c>
      <c r="C17" s="85">
        <v>3653</v>
      </c>
      <c r="D17" s="86">
        <v>52851.5</v>
      </c>
      <c r="E17" s="86">
        <v>14467.97</v>
      </c>
    </row>
    <row r="18" spans="1:9" ht="45.75" customHeight="1">
      <c r="A18" s="84" t="s">
        <v>66</v>
      </c>
      <c r="B18" s="89" t="s">
        <v>67</v>
      </c>
      <c r="C18" s="85">
        <v>177952</v>
      </c>
      <c r="D18" s="86">
        <v>573027</v>
      </c>
      <c r="E18" s="86">
        <v>3220.12</v>
      </c>
      <c r="F18" s="69">
        <f>SUM(C18:C23)</f>
        <v>244554</v>
      </c>
      <c r="G18" s="70">
        <f>SUM(D18:D23)</f>
        <v>761742.5</v>
      </c>
      <c r="H18" s="87">
        <f>F18-C4</f>
        <v>0</v>
      </c>
      <c r="I18" s="88">
        <f>G18-D4</f>
        <v>0</v>
      </c>
    </row>
    <row r="19" spans="1:9" ht="14.25" customHeight="1">
      <c r="A19" s="84" t="s">
        <v>68</v>
      </c>
      <c r="B19" s="89" t="s">
        <v>69</v>
      </c>
      <c r="C19" s="85">
        <v>44536</v>
      </c>
      <c r="D19" s="86">
        <v>122101.3</v>
      </c>
      <c r="E19" s="86">
        <v>2741.63</v>
      </c>
    </row>
    <row r="20" spans="1:9" ht="14.25" customHeight="1">
      <c r="A20" s="84" t="s">
        <v>70</v>
      </c>
      <c r="B20" s="89" t="s">
        <v>71</v>
      </c>
      <c r="C20" s="85">
        <v>15514</v>
      </c>
      <c r="D20" s="86">
        <v>41293.4</v>
      </c>
      <c r="E20" s="86">
        <v>2661.68</v>
      </c>
    </row>
    <row r="21" spans="1:9" ht="14.25" customHeight="1">
      <c r="A21" s="84" t="s">
        <v>72</v>
      </c>
      <c r="B21" s="89" t="s">
        <v>73</v>
      </c>
      <c r="C21" s="85">
        <v>4986</v>
      </c>
      <c r="D21" s="86">
        <v>15920.1</v>
      </c>
      <c r="E21" s="86">
        <v>3192.97</v>
      </c>
    </row>
    <row r="22" spans="1:9" ht="14.25" customHeight="1">
      <c r="A22" s="84" t="s">
        <v>74</v>
      </c>
      <c r="B22" s="89" t="s">
        <v>75</v>
      </c>
      <c r="C22" s="85">
        <v>1492</v>
      </c>
      <c r="D22" s="86">
        <v>2802.2</v>
      </c>
      <c r="E22" s="86">
        <v>1878.16</v>
      </c>
    </row>
    <row r="23" spans="1:9" ht="14.25" customHeight="1">
      <c r="A23" s="84" t="s">
        <v>76</v>
      </c>
      <c r="B23" s="89" t="s">
        <v>77</v>
      </c>
      <c r="C23" s="85">
        <v>74</v>
      </c>
      <c r="D23" s="86">
        <v>6598.5</v>
      </c>
      <c r="E23" s="86">
        <v>89169.52</v>
      </c>
    </row>
    <row r="24" spans="1:9" ht="42.75" customHeight="1">
      <c r="A24" s="84" t="s">
        <v>78</v>
      </c>
      <c r="B24" s="89" t="s">
        <v>79</v>
      </c>
      <c r="C24" s="85">
        <v>3445</v>
      </c>
      <c r="D24" s="86">
        <v>3531.6</v>
      </c>
      <c r="E24" s="86">
        <v>1025.1199999999999</v>
      </c>
      <c r="F24" s="69">
        <f>SUM(C24:C26)</f>
        <v>244554</v>
      </c>
      <c r="G24" s="70">
        <f>SUM(D24:D26)</f>
        <v>761742.5</v>
      </c>
      <c r="H24" s="87">
        <f>F24-C4</f>
        <v>0</v>
      </c>
      <c r="I24" s="88">
        <f>G24-D4</f>
        <v>0</v>
      </c>
    </row>
    <row r="25" spans="1:9" ht="11.25" customHeight="1">
      <c r="A25" s="84" t="s">
        <v>80</v>
      </c>
      <c r="B25" s="89" t="s">
        <v>81</v>
      </c>
      <c r="C25" s="85">
        <v>32146</v>
      </c>
      <c r="D25" s="86">
        <v>59598.7</v>
      </c>
      <c r="E25" s="86">
        <v>1854</v>
      </c>
    </row>
    <row r="26" spans="1:9" ht="11.25" customHeight="1">
      <c r="A26" s="84" t="s">
        <v>82</v>
      </c>
      <c r="B26" s="89" t="s">
        <v>83</v>
      </c>
      <c r="C26" s="85">
        <v>208963</v>
      </c>
      <c r="D26" s="86">
        <v>698612.2</v>
      </c>
      <c r="E26" s="86">
        <v>3343.23</v>
      </c>
    </row>
    <row r="27" spans="1:9" ht="22.5" customHeight="1">
      <c r="A27" s="84" t="s">
        <v>84</v>
      </c>
      <c r="B27" s="89" t="s">
        <v>85</v>
      </c>
      <c r="C27" s="85">
        <v>50014</v>
      </c>
      <c r="D27" s="86">
        <v>156057.60000000001</v>
      </c>
      <c r="E27" s="86">
        <v>3120.28</v>
      </c>
    </row>
    <row r="28" spans="1:9" s="91" customFormat="1" ht="22.5" customHeight="1">
      <c r="A28" s="84" t="s">
        <v>86</v>
      </c>
      <c r="B28" s="89" t="s">
        <v>87</v>
      </c>
      <c r="C28" s="85">
        <v>0</v>
      </c>
      <c r="D28" s="86">
        <v>0</v>
      </c>
      <c r="E28" s="86">
        <v>0</v>
      </c>
    </row>
    <row r="29" spans="1:9" s="91" customFormat="1" ht="6.75" customHeight="1">
      <c r="A29" s="92"/>
      <c r="B29" s="93"/>
      <c r="C29" s="94"/>
      <c r="D29" s="95"/>
      <c r="E29" s="95"/>
    </row>
    <row r="30" spans="1:9" ht="11.25" customHeight="1">
      <c r="A30" s="96" t="s">
        <v>88</v>
      </c>
      <c r="B30" s="96"/>
      <c r="C30" s="96"/>
      <c r="D30" s="96"/>
      <c r="E30" s="96"/>
    </row>
    <row r="31" spans="1:9" ht="11.25" customHeight="1">
      <c r="A31" s="96"/>
      <c r="B31" s="96"/>
      <c r="C31" s="96"/>
      <c r="D31" s="96"/>
      <c r="E31" s="96"/>
    </row>
    <row r="32" spans="1:9" ht="40.5" customHeight="1">
      <c r="A32" s="97" t="s">
        <v>104</v>
      </c>
      <c r="B32" s="97"/>
      <c r="C32" s="97"/>
      <c r="D32" s="97" t="s">
        <v>105</v>
      </c>
      <c r="E32" s="97"/>
      <c r="F32" s="97"/>
      <c r="G32" s="97"/>
    </row>
    <row r="34" spans="1:3" ht="22.5" customHeight="1">
      <c r="A34" s="97" t="s">
        <v>106</v>
      </c>
      <c r="B34" s="97"/>
      <c r="C34" s="97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G13" sqref="B2:G13"/>
    </sheetView>
  </sheetViews>
  <sheetFormatPr defaultColWidth="9.33203125" defaultRowHeight="12.75"/>
  <sheetData>
    <row r="2" spans="2:7">
      <c r="B2" s="2" t="s">
        <v>89</v>
      </c>
      <c r="G2" s="2" t="s">
        <v>90</v>
      </c>
    </row>
    <row r="3" spans="2:7">
      <c r="B3" s="2" t="s">
        <v>39</v>
      </c>
      <c r="C3" s="85">
        <f>'5pf'!C4</f>
        <v>244554</v>
      </c>
      <c r="D3" s="2" t="s">
        <v>91</v>
      </c>
      <c r="E3" s="2" t="s">
        <v>92</v>
      </c>
      <c r="F3" s="85">
        <f>SUM('5pf'!C5:C17)</f>
        <v>244554</v>
      </c>
      <c r="G3" t="str">
        <f>IF(F3=C3,"+","-")</f>
        <v>+</v>
      </c>
    </row>
    <row r="4" spans="2:7">
      <c r="B4" s="2" t="s">
        <v>39</v>
      </c>
      <c r="C4" s="85">
        <f>'5pf'!C4</f>
        <v>244554</v>
      </c>
      <c r="D4" s="2" t="s">
        <v>91</v>
      </c>
      <c r="E4" s="2" t="s">
        <v>93</v>
      </c>
      <c r="F4" s="85">
        <f>SUM('5pf'!C18:C23)</f>
        <v>244554</v>
      </c>
      <c r="G4" t="str">
        <f>IF(F4=C4,"+","-")</f>
        <v>+</v>
      </c>
    </row>
    <row r="5" spans="2:7">
      <c r="B5" s="2" t="s">
        <v>39</v>
      </c>
      <c r="C5" s="85">
        <f>'5pf'!C4</f>
        <v>244554</v>
      </c>
      <c r="D5" s="2" t="s">
        <v>91</v>
      </c>
      <c r="E5" s="2" t="s">
        <v>94</v>
      </c>
      <c r="F5" s="85">
        <f>SUM('5pf'!C24:C26)</f>
        <v>244554</v>
      </c>
      <c r="G5" t="str">
        <f>IF(F5=C5,"+","-")</f>
        <v>+</v>
      </c>
    </row>
    <row r="6" spans="2:7">
      <c r="B6" s="2" t="s">
        <v>39</v>
      </c>
      <c r="C6" s="85">
        <f>'5pf'!C4</f>
        <v>244554</v>
      </c>
      <c r="D6" s="2" t="s">
        <v>95</v>
      </c>
      <c r="E6" s="2" t="s">
        <v>85</v>
      </c>
      <c r="F6" s="85">
        <f>'5pf'!C27</f>
        <v>50014</v>
      </c>
      <c r="G6" t="str">
        <f>IF(F6&lt;=C6,"+","-")</f>
        <v>+</v>
      </c>
    </row>
    <row r="7" spans="2:7">
      <c r="B7" s="2" t="s">
        <v>87</v>
      </c>
      <c r="C7" s="85">
        <f>'5pf'!C28</f>
        <v>0</v>
      </c>
      <c r="D7" s="2" t="s">
        <v>91</v>
      </c>
      <c r="E7" s="2" t="s">
        <v>96</v>
      </c>
      <c r="F7" s="85">
        <f>'5pf (раб)'!C28</f>
        <v>0</v>
      </c>
      <c r="G7" t="str">
        <f>IF(F7=C7,"+","-")</f>
        <v>+</v>
      </c>
    </row>
    <row r="8" spans="2:7">
      <c r="B8" s="2" t="s">
        <v>97</v>
      </c>
    </row>
    <row r="9" spans="2:7">
      <c r="B9" s="2" t="s">
        <v>39</v>
      </c>
      <c r="C9" s="86">
        <f>'5pf'!D4</f>
        <v>761742.5</v>
      </c>
      <c r="D9" s="2" t="s">
        <v>91</v>
      </c>
      <c r="E9" s="2" t="s">
        <v>92</v>
      </c>
      <c r="F9" s="86">
        <f>SUM('5pf'!D5:D17)</f>
        <v>761742.5</v>
      </c>
      <c r="G9" t="str">
        <f>IF(F9=C9,"+","-")</f>
        <v>+</v>
      </c>
    </row>
    <row r="10" spans="2:7">
      <c r="B10" s="2" t="s">
        <v>39</v>
      </c>
      <c r="C10" s="86">
        <f>'5pf'!D4</f>
        <v>761742.5</v>
      </c>
      <c r="D10" s="2" t="s">
        <v>91</v>
      </c>
      <c r="E10" s="2" t="s">
        <v>93</v>
      </c>
      <c r="F10" s="86">
        <f>SUM('5pf'!D18:D23)</f>
        <v>761742.5</v>
      </c>
      <c r="G10" t="str">
        <f>IF(F10=C10,"+","-")</f>
        <v>+</v>
      </c>
    </row>
    <row r="11" spans="2:7">
      <c r="B11" s="2" t="s">
        <v>39</v>
      </c>
      <c r="C11" s="86">
        <f>'5pf'!D4</f>
        <v>761742.5</v>
      </c>
      <c r="D11" s="2" t="s">
        <v>91</v>
      </c>
      <c r="E11" s="2" t="s">
        <v>94</v>
      </c>
      <c r="F11" s="86">
        <f>SUM('5pf'!D24:D26)</f>
        <v>761742.5</v>
      </c>
      <c r="G11" t="str">
        <f>IF(F11=C11,"+","-")</f>
        <v>+</v>
      </c>
    </row>
    <row r="12" spans="2:7">
      <c r="B12" s="2" t="s">
        <v>39</v>
      </c>
      <c r="C12" s="86">
        <f>'5pf'!D4</f>
        <v>761742.5</v>
      </c>
      <c r="D12" s="2" t="s">
        <v>95</v>
      </c>
      <c r="E12" s="2" t="s">
        <v>85</v>
      </c>
      <c r="F12" s="86">
        <f>'5pf'!D27</f>
        <v>156057.60000000001</v>
      </c>
      <c r="G12" t="str">
        <f>IF(F12&lt;=C12,"+","-")</f>
        <v>+</v>
      </c>
    </row>
    <row r="13" spans="2:7">
      <c r="B13" s="2" t="s">
        <v>87</v>
      </c>
      <c r="C13" s="86">
        <f>'5pf'!D28</f>
        <v>0</v>
      </c>
      <c r="D13" s="2" t="s">
        <v>91</v>
      </c>
      <c r="E13" s="2" t="s">
        <v>96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6" sqref="J16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98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101</v>
      </c>
      <c r="E4" s="6"/>
    </row>
    <row r="5" spans="1:9" ht="16.5" customHeight="1" thickBot="1">
      <c r="A5" s="7"/>
    </row>
    <row r="6" spans="1:9" ht="14.25" customHeight="1" thickBot="1">
      <c r="A6" s="9" t="s">
        <v>3</v>
      </c>
      <c r="B6" s="11"/>
      <c r="C6" s="11"/>
      <c r="D6" s="11"/>
      <c r="E6" s="10"/>
      <c r="F6" s="8" t="s">
        <v>4</v>
      </c>
      <c r="G6" s="12" t="s">
        <v>5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6</v>
      </c>
      <c r="B8" s="21"/>
      <c r="C8" s="21"/>
      <c r="D8" s="21"/>
      <c r="E8" s="22"/>
      <c r="F8" s="23"/>
      <c r="G8" s="24" t="s">
        <v>7</v>
      </c>
      <c r="H8" s="25"/>
      <c r="I8" s="25"/>
    </row>
    <row r="9" spans="1:9" ht="25.5" customHeight="1">
      <c r="A9" s="26" t="s">
        <v>8</v>
      </c>
      <c r="B9" s="27"/>
      <c r="C9" s="27"/>
      <c r="D9" s="27"/>
      <c r="E9" s="28"/>
      <c r="F9" s="30" t="s">
        <v>9</v>
      </c>
      <c r="G9" s="24"/>
      <c r="H9" s="25"/>
      <c r="I9" s="25"/>
    </row>
    <row r="10" spans="1:9" ht="13.5" customHeight="1" thickBot="1">
      <c r="A10" s="31" t="s">
        <v>10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11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12</v>
      </c>
      <c r="B12" s="36"/>
      <c r="C12" s="36"/>
      <c r="D12" s="36"/>
      <c r="E12" s="37"/>
      <c r="F12" s="30" t="s">
        <v>13</v>
      </c>
      <c r="G12" s="38"/>
    </row>
    <row r="13" spans="1:9" ht="51.75" customHeight="1" thickBot="1">
      <c r="A13" s="39" t="s">
        <v>14</v>
      </c>
      <c r="B13" s="41"/>
      <c r="C13" s="41"/>
      <c r="D13" s="41"/>
      <c r="E13" s="40"/>
      <c r="F13" s="29"/>
      <c r="G13" s="38"/>
      <c r="H13" s="42"/>
      <c r="I13" s="42" t="s">
        <v>15</v>
      </c>
    </row>
    <row r="14" spans="1:9" ht="25.5" customHeight="1">
      <c r="A14" s="20" t="s">
        <v>16</v>
      </c>
      <c r="B14" s="21"/>
      <c r="C14" s="21"/>
      <c r="D14" s="21"/>
      <c r="E14" s="22"/>
      <c r="F14" s="43" t="s">
        <v>17</v>
      </c>
      <c r="G14" s="38"/>
    </row>
    <row r="15" spans="1:9" ht="12.75" customHeight="1" thickBot="1">
      <c r="A15" s="39" t="s">
        <v>18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19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20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21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 t="s">
        <v>102</v>
      </c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22</v>
      </c>
      <c r="B23" s="56" t="s">
        <v>23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24</v>
      </c>
      <c r="C24" s="59" t="s">
        <v>25</v>
      </c>
      <c r="D24" s="59" t="s">
        <v>26</v>
      </c>
      <c r="E24" s="59" t="s">
        <v>27</v>
      </c>
      <c r="F24" s="59" t="s">
        <v>28</v>
      </c>
      <c r="G24" s="59" t="s">
        <v>29</v>
      </c>
      <c r="H24" s="59"/>
      <c r="I24" s="59" t="s">
        <v>30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31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2:K34"/>
  <sheetViews>
    <sheetView tabSelected="1" topLeftCell="A7" workbookViewId="0">
      <selection activeCell="A37" sqref="A37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1" s="72" customFormat="1" ht="67.5" customHeight="1">
      <c r="A2" s="73" t="s">
        <v>32</v>
      </c>
      <c r="B2" s="74" t="s">
        <v>33</v>
      </c>
      <c r="C2" s="75" t="s">
        <v>99</v>
      </c>
      <c r="D2" s="76" t="s">
        <v>107</v>
      </c>
      <c r="E2" s="77" t="s">
        <v>35</v>
      </c>
      <c r="G2" s="78"/>
      <c r="J2" s="78"/>
      <c r="K2" s="78"/>
    </row>
    <row r="3" spans="1:11" s="79" customFormat="1" ht="11.25" customHeight="1">
      <c r="A3" s="80" t="s">
        <v>36</v>
      </c>
      <c r="B3" s="81" t="s">
        <v>37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1" ht="55.5" customHeight="1">
      <c r="A4" s="84" t="s">
        <v>38</v>
      </c>
      <c r="B4" s="81" t="s">
        <v>39</v>
      </c>
      <c r="C4" s="85">
        <v>50014</v>
      </c>
      <c r="D4" s="86">
        <v>156057.60000000001</v>
      </c>
      <c r="E4" s="86">
        <v>3120.28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44621</v>
      </c>
      <c r="I4" s="70">
        <f>SUM(D5:D17)</f>
        <v>156057.60000000001</v>
      </c>
      <c r="J4" s="87">
        <f>H4-C4</f>
        <v>-5393</v>
      </c>
      <c r="K4" s="88">
        <f>I4-D4</f>
        <v>0</v>
      </c>
    </row>
    <row r="5" spans="1:11" ht="12.75" customHeight="1">
      <c r="A5" s="84" t="s">
        <v>40</v>
      </c>
      <c r="B5" s="81" t="s">
        <v>41</v>
      </c>
      <c r="C5" s="85">
        <v>41</v>
      </c>
      <c r="D5" s="86">
        <v>26.1</v>
      </c>
      <c r="E5" s="86">
        <v>635.47</v>
      </c>
      <c r="F5" s="66" t="e">
        <f>[1]Dodatok1!#REF!</f>
        <v>#REF!</v>
      </c>
      <c r="G5" s="87" t="e">
        <f t="shared" si="0"/>
        <v>#REF!</v>
      </c>
    </row>
    <row r="6" spans="1:11" ht="12.75" customHeight="1">
      <c r="A6" s="84" t="s">
        <v>42</v>
      </c>
      <c r="B6" s="81" t="s">
        <v>43</v>
      </c>
      <c r="C6" s="85">
        <v>80</v>
      </c>
      <c r="D6" s="86">
        <v>73.7</v>
      </c>
      <c r="E6" s="86">
        <v>920.81</v>
      </c>
      <c r="F6" s="66" t="e">
        <f>[1]Dodatok1!#REF!</f>
        <v>#REF!</v>
      </c>
      <c r="G6" s="87" t="e">
        <f t="shared" si="0"/>
        <v>#REF!</v>
      </c>
    </row>
    <row r="7" spans="1:11" ht="12.75" customHeight="1">
      <c r="A7" s="84" t="s">
        <v>44</v>
      </c>
      <c r="B7" s="81" t="s">
        <v>45</v>
      </c>
      <c r="C7" s="85">
        <v>11</v>
      </c>
      <c r="D7" s="86">
        <v>11.9</v>
      </c>
      <c r="E7" s="86">
        <v>1080.92</v>
      </c>
      <c r="F7" s="66" t="e">
        <f>[1]Dodatok1!#REF!</f>
        <v>#REF!</v>
      </c>
      <c r="G7" s="87" t="e">
        <f t="shared" si="0"/>
        <v>#REF!</v>
      </c>
    </row>
    <row r="8" spans="1:11" ht="12.75" customHeight="1">
      <c r="A8" s="84" t="s">
        <v>46</v>
      </c>
      <c r="B8" s="81" t="s">
        <v>47</v>
      </c>
      <c r="C8" s="85">
        <v>201</v>
      </c>
      <c r="D8" s="86">
        <v>224</v>
      </c>
      <c r="E8" s="86">
        <v>1114.26</v>
      </c>
      <c r="F8" s="66" t="e">
        <f>[1]Dodatok1!#REF!</f>
        <v>#REF!</v>
      </c>
      <c r="G8" s="87" t="e">
        <f t="shared" si="0"/>
        <v>#REF!</v>
      </c>
    </row>
    <row r="9" spans="1:11" ht="12.75" customHeight="1">
      <c r="A9" s="84" t="s">
        <v>48</v>
      </c>
      <c r="B9" s="81" t="s">
        <v>49</v>
      </c>
      <c r="C9" s="85">
        <v>15</v>
      </c>
      <c r="D9" s="86">
        <v>18.7</v>
      </c>
      <c r="E9" s="86">
        <v>1248.19</v>
      </c>
      <c r="F9" s="66" t="e">
        <f>[1]Dodatok1!#REF!</f>
        <v>#REF!</v>
      </c>
      <c r="G9" s="87" t="e">
        <f t="shared" si="0"/>
        <v>#REF!</v>
      </c>
    </row>
    <row r="10" spans="1:11" ht="12.75" customHeight="1">
      <c r="A10" s="84" t="s">
        <v>50</v>
      </c>
      <c r="B10" s="81" t="s">
        <v>51</v>
      </c>
      <c r="C10" s="85">
        <v>9</v>
      </c>
      <c r="D10" s="86">
        <v>12.1</v>
      </c>
      <c r="E10" s="86">
        <v>1346</v>
      </c>
      <c r="F10" s="66" t="e">
        <f>[1]Dodatok1!#REF!</f>
        <v>#REF!</v>
      </c>
      <c r="G10" s="87" t="e">
        <f t="shared" si="0"/>
        <v>#REF!</v>
      </c>
    </row>
    <row r="11" spans="1:11" ht="12.75" customHeight="1">
      <c r="A11" s="84" t="s">
        <v>52</v>
      </c>
      <c r="B11" s="81" t="s">
        <v>53</v>
      </c>
      <c r="C11" s="85">
        <v>4</v>
      </c>
      <c r="D11" s="86">
        <v>5.6</v>
      </c>
      <c r="E11" s="86">
        <v>1410.74</v>
      </c>
      <c r="F11" s="66" t="e">
        <f>[1]Dodatok1!#REF!</f>
        <v>#REF!</v>
      </c>
      <c r="G11" s="87" t="e">
        <f t="shared" si="0"/>
        <v>#REF!</v>
      </c>
    </row>
    <row r="12" spans="1:11" ht="12.75" customHeight="1">
      <c r="A12" s="84" t="s">
        <v>54</v>
      </c>
      <c r="B12" s="81" t="s">
        <v>55</v>
      </c>
      <c r="C12" s="85">
        <v>6752</v>
      </c>
      <c r="D12" s="86">
        <v>12537.8</v>
      </c>
      <c r="E12" s="86">
        <v>1856.9</v>
      </c>
      <c r="F12" s="66" t="e">
        <f>[1]Dodatok1!#REF!</f>
        <v>#REF!</v>
      </c>
      <c r="G12" s="87" t="e">
        <f t="shared" si="0"/>
        <v>#REF!</v>
      </c>
    </row>
    <row r="13" spans="1:11" ht="12.75" customHeight="1">
      <c r="A13" s="84" t="s">
        <v>56</v>
      </c>
      <c r="B13" s="81" t="s">
        <v>57</v>
      </c>
      <c r="C13" s="85">
        <v>26970</v>
      </c>
      <c r="D13" s="86">
        <v>62354.1</v>
      </c>
      <c r="E13" s="86">
        <v>2311.98</v>
      </c>
      <c r="F13" s="66" t="e">
        <f>[1]Dodatok1!#REF!</f>
        <v>#REF!</v>
      </c>
      <c r="G13" s="87" t="e">
        <f t="shared" si="0"/>
        <v>#REF!</v>
      </c>
    </row>
    <row r="14" spans="1:11" ht="12.75" customHeight="1">
      <c r="A14" s="84" t="s">
        <v>58</v>
      </c>
      <c r="B14" s="81" t="s">
        <v>59</v>
      </c>
      <c r="C14" s="85">
        <v>6947</v>
      </c>
      <c r="D14" s="86">
        <v>24391.8</v>
      </c>
      <c r="E14" s="86">
        <v>3511.13</v>
      </c>
      <c r="F14" s="66" t="e">
        <f>[1]Dodatok1!#REF!</f>
        <v>#REF!</v>
      </c>
      <c r="G14" s="87" t="e">
        <f t="shared" si="0"/>
        <v>#REF!</v>
      </c>
    </row>
    <row r="15" spans="1:11" ht="12.75" customHeight="1">
      <c r="A15" s="84" t="s">
        <v>60</v>
      </c>
      <c r="B15" s="81" t="s">
        <v>61</v>
      </c>
      <c r="C15" s="85">
        <v>3591</v>
      </c>
      <c r="D15" s="86">
        <v>15975.2</v>
      </c>
      <c r="E15" s="86">
        <v>4448.67</v>
      </c>
      <c r="F15" s="66" t="e">
        <f>[1]Dodatok1!#REF!</f>
        <v>#REF!</v>
      </c>
      <c r="G15" s="87" t="e">
        <f t="shared" si="0"/>
        <v>#REF!</v>
      </c>
    </row>
    <row r="16" spans="1:11" ht="12.75" customHeight="1">
      <c r="A16" s="84" t="s">
        <v>62</v>
      </c>
      <c r="B16" s="81" t="s">
        <v>63</v>
      </c>
      <c r="C16" s="85">
        <v>4698</v>
      </c>
      <c r="D16" s="86">
        <v>30659.9</v>
      </c>
      <c r="E16" s="86">
        <v>6526.16</v>
      </c>
      <c r="G16" s="87"/>
    </row>
    <row r="17" spans="1:11" ht="12.75" customHeight="1">
      <c r="A17" s="84" t="s">
        <v>64</v>
      </c>
      <c r="B17" s="89" t="s">
        <v>65</v>
      </c>
      <c r="C17" s="85">
        <v>695</v>
      </c>
      <c r="D17" s="86">
        <v>9766.7000000000007</v>
      </c>
      <c r="E17" s="86">
        <v>14052.86</v>
      </c>
      <c r="F17" s="66" t="e">
        <f>[1]Dodatok1!#REF!</f>
        <v>#REF!</v>
      </c>
      <c r="G17" s="87" t="e">
        <f t="shared" ref="G17:G26" si="1">F17-C17</f>
        <v>#REF!</v>
      </c>
    </row>
    <row r="18" spans="1:11" ht="45.75" customHeight="1">
      <c r="A18" s="84" t="s">
        <v>66</v>
      </c>
      <c r="B18" s="89" t="s">
        <v>67</v>
      </c>
      <c r="C18" s="85">
        <v>31808</v>
      </c>
      <c r="D18" s="86">
        <v>108623.6</v>
      </c>
      <c r="E18" s="86">
        <v>3414.98</v>
      </c>
      <c r="F18" s="69" t="e">
        <f>'[2]Dodatok 2'!#REF!</f>
        <v>#REF!</v>
      </c>
      <c r="G18" s="87" t="e">
        <f t="shared" si="1"/>
        <v>#REF!</v>
      </c>
      <c r="H18" s="69">
        <f>SUM(C18:C23)</f>
        <v>50014</v>
      </c>
      <c r="I18" s="70">
        <f>SUM(D18:D23)</f>
        <v>156057.59999999998</v>
      </c>
      <c r="J18" s="87">
        <f>H18-C4</f>
        <v>0</v>
      </c>
      <c r="K18" s="88">
        <f>I18-D4</f>
        <v>0</v>
      </c>
    </row>
    <row r="19" spans="1:11" ht="14.25" customHeight="1">
      <c r="A19" s="84" t="s">
        <v>68</v>
      </c>
      <c r="B19" s="89" t="s">
        <v>69</v>
      </c>
      <c r="C19" s="85">
        <v>14638</v>
      </c>
      <c r="D19" s="86">
        <v>37747.699999999997</v>
      </c>
      <c r="E19" s="86">
        <v>2578.75</v>
      </c>
      <c r="F19" s="69" t="e">
        <f>'[2]Dodatok 2'!#REF!</f>
        <v>#REF!</v>
      </c>
      <c r="G19" s="87" t="e">
        <f t="shared" si="1"/>
        <v>#REF!</v>
      </c>
    </row>
    <row r="20" spans="1:11" ht="14.25" customHeight="1">
      <c r="A20" s="84" t="s">
        <v>70</v>
      </c>
      <c r="B20" s="89" t="s">
        <v>71</v>
      </c>
      <c r="C20" s="85">
        <v>2180</v>
      </c>
      <c r="D20" s="86">
        <v>4953.8</v>
      </c>
      <c r="E20" s="86">
        <v>2272.39</v>
      </c>
      <c r="F20" s="69" t="e">
        <f>'[2]Dodatok 2'!#REF!</f>
        <v>#REF!</v>
      </c>
      <c r="G20" s="87" t="e">
        <f t="shared" si="1"/>
        <v>#REF!</v>
      </c>
    </row>
    <row r="21" spans="1:11" ht="14.25" customHeight="1">
      <c r="A21" s="84" t="s">
        <v>72</v>
      </c>
      <c r="B21" s="89" t="s">
        <v>73</v>
      </c>
      <c r="C21" s="85">
        <v>991</v>
      </c>
      <c r="D21" s="86">
        <v>3311.9</v>
      </c>
      <c r="E21" s="86">
        <v>3342</v>
      </c>
      <c r="F21" s="69" t="e">
        <f>'[2]Dodatok 2'!#REF!</f>
        <v>#REF!</v>
      </c>
      <c r="G21" s="87" t="e">
        <f t="shared" si="1"/>
        <v>#REF!</v>
      </c>
    </row>
    <row r="22" spans="1:11" ht="14.25" customHeight="1">
      <c r="A22" s="84" t="s">
        <v>74</v>
      </c>
      <c r="B22" s="89" t="s">
        <v>75</v>
      </c>
      <c r="C22" s="85">
        <v>390</v>
      </c>
      <c r="D22" s="86">
        <v>727.9</v>
      </c>
      <c r="E22" s="86">
        <v>1866.36</v>
      </c>
      <c r="F22" s="69" t="e">
        <f>'[2]Dodatok 2'!#REF!</f>
        <v>#REF!</v>
      </c>
      <c r="G22" s="87" t="e">
        <f t="shared" si="1"/>
        <v>#REF!</v>
      </c>
    </row>
    <row r="23" spans="1:11" ht="14.25" customHeight="1">
      <c r="A23" s="84" t="s">
        <v>76</v>
      </c>
      <c r="B23" s="89" t="s">
        <v>77</v>
      </c>
      <c r="C23" s="85">
        <v>7</v>
      </c>
      <c r="D23" s="86">
        <v>692.7</v>
      </c>
      <c r="E23" s="86">
        <v>98958.86</v>
      </c>
      <c r="F23" s="69" t="e">
        <f>'[2]Dodatok 2'!#REF!</f>
        <v>#REF!</v>
      </c>
      <c r="G23" s="87" t="e">
        <f t="shared" si="1"/>
        <v>#REF!</v>
      </c>
    </row>
    <row r="24" spans="1:11" ht="42.75" customHeight="1">
      <c r="A24" s="84" t="s">
        <v>78</v>
      </c>
      <c r="B24" s="89" t="s">
        <v>79</v>
      </c>
      <c r="C24" s="85">
        <v>381</v>
      </c>
      <c r="D24" s="86">
        <v>404.7</v>
      </c>
      <c r="E24" s="86">
        <v>1062.1600000000001</v>
      </c>
      <c r="F24" s="69" t="e">
        <f>'[3]Dodatok 3'!#REF!</f>
        <v>#REF!</v>
      </c>
      <c r="G24" s="87" t="e">
        <f t="shared" si="1"/>
        <v>#REF!</v>
      </c>
      <c r="H24" s="69">
        <f>SUM(C24:C26)</f>
        <v>50014</v>
      </c>
      <c r="I24" s="70">
        <f>SUM(D24:D26)</f>
        <v>156057.60000000001</v>
      </c>
      <c r="J24" s="87">
        <f>H24-C4</f>
        <v>0</v>
      </c>
      <c r="K24" s="88">
        <f>I24-D4</f>
        <v>0</v>
      </c>
    </row>
    <row r="25" spans="1:11" ht="11.25" customHeight="1">
      <c r="A25" s="84" t="s">
        <v>80</v>
      </c>
      <c r="B25" s="89" t="s">
        <v>81</v>
      </c>
      <c r="C25" s="85">
        <v>6380</v>
      </c>
      <c r="D25" s="86">
        <v>11828.5</v>
      </c>
      <c r="E25" s="86">
        <v>1854</v>
      </c>
      <c r="F25" s="69" t="e">
        <f>'[3]Dodatok 3'!#REF!</f>
        <v>#REF!</v>
      </c>
      <c r="G25" s="87" t="e">
        <f t="shared" si="1"/>
        <v>#REF!</v>
      </c>
    </row>
    <row r="26" spans="1:11" ht="11.25" customHeight="1">
      <c r="A26" s="84" t="s">
        <v>82</v>
      </c>
      <c r="B26" s="89" t="s">
        <v>83</v>
      </c>
      <c r="C26" s="85">
        <v>43253</v>
      </c>
      <c r="D26" s="86">
        <v>143824.4</v>
      </c>
      <c r="E26" s="86">
        <v>3325.19</v>
      </c>
      <c r="F26" s="69" t="e">
        <f>'[3]Dodatok 3'!#REF!</f>
        <v>#REF!</v>
      </c>
      <c r="G26" s="87" t="e">
        <f t="shared" si="1"/>
        <v>#REF!</v>
      </c>
    </row>
    <row r="27" spans="1:11" s="91" customFormat="1" ht="22.5" customHeight="1">
      <c r="A27" s="84" t="s">
        <v>100</v>
      </c>
      <c r="B27" s="89" t="s">
        <v>85</v>
      </c>
      <c r="C27" s="85">
        <v>0</v>
      </c>
      <c r="D27" s="86">
        <v>0</v>
      </c>
      <c r="E27" s="86">
        <v>0</v>
      </c>
      <c r="F27" s="90"/>
      <c r="G27" s="90"/>
    </row>
    <row r="28" spans="1:11" ht="22.5" customHeight="1">
      <c r="A28" s="84" t="s">
        <v>86</v>
      </c>
      <c r="B28" s="89" t="s">
        <v>87</v>
      </c>
      <c r="C28" s="85">
        <v>0</v>
      </c>
      <c r="D28" s="86">
        <v>0</v>
      </c>
      <c r="E28" s="86">
        <v>0</v>
      </c>
    </row>
    <row r="29" spans="1:11" s="91" customFormat="1" ht="6.75" customHeight="1">
      <c r="A29" s="92"/>
      <c r="B29" s="93"/>
      <c r="C29" s="94"/>
      <c r="D29" s="95"/>
      <c r="E29" s="95"/>
    </row>
    <row r="30" spans="1:11" ht="11.25" customHeight="1">
      <c r="A30" s="96" t="s">
        <v>88</v>
      </c>
      <c r="B30" s="96"/>
      <c r="C30" s="96"/>
      <c r="D30" s="96"/>
      <c r="E30" s="96"/>
      <c r="G30" s="66"/>
      <c r="H30" s="71"/>
      <c r="I30" s="71"/>
      <c r="J30" s="66"/>
      <c r="K30" s="66"/>
    </row>
    <row r="31" spans="1:11" ht="11.25" customHeight="1">
      <c r="A31" s="96"/>
      <c r="B31" s="96"/>
      <c r="C31" s="96"/>
      <c r="D31" s="96"/>
      <c r="E31" s="96"/>
      <c r="G31" s="66"/>
      <c r="H31" s="71"/>
      <c r="I31" s="71"/>
      <c r="J31" s="66"/>
      <c r="K31" s="66"/>
    </row>
    <row r="32" spans="1:11" ht="40.5" customHeight="1">
      <c r="A32" s="97" t="s">
        <v>104</v>
      </c>
      <c r="B32" s="97"/>
      <c r="C32" s="97"/>
      <c r="D32" s="97" t="s">
        <v>105</v>
      </c>
      <c r="E32" s="97"/>
      <c r="F32" s="97"/>
      <c r="G32" s="97"/>
    </row>
    <row r="33" spans="1:7" ht="11.25" customHeight="1">
      <c r="G33" s="66"/>
    </row>
    <row r="34" spans="1:7" ht="22.5" customHeight="1">
      <c r="A34" s="97" t="s">
        <v>106</v>
      </c>
      <c r="B34" s="97"/>
      <c r="C34" s="97"/>
      <c r="G34" s="66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H40" sqref="H40"/>
    </sheetView>
  </sheetViews>
  <sheetFormatPr defaultColWidth="9.33203125" defaultRowHeight="12.75"/>
  <sheetData>
    <row r="2" spans="2:7">
      <c r="B2" s="2" t="s">
        <v>89</v>
      </c>
      <c r="G2" s="2" t="s">
        <v>90</v>
      </c>
    </row>
    <row r="3" spans="2:7">
      <c r="B3" s="2" t="s">
        <v>39</v>
      </c>
      <c r="C3" s="85">
        <f>'5pf (раб)'!C4</f>
        <v>50014</v>
      </c>
      <c r="D3" s="2" t="s">
        <v>91</v>
      </c>
      <c r="E3" s="2" t="s">
        <v>92</v>
      </c>
      <c r="F3" s="85">
        <f>SUM('5pf (раб)'!C5:C17)</f>
        <v>50014</v>
      </c>
      <c r="G3" t="str">
        <f>IF(F3=C3,"+","-")</f>
        <v>+</v>
      </c>
    </row>
    <row r="4" spans="2:7">
      <c r="B4" s="2" t="s">
        <v>39</v>
      </c>
      <c r="C4" s="85">
        <f>'5pf (раб)'!C4</f>
        <v>50014</v>
      </c>
      <c r="D4" s="2" t="s">
        <v>91</v>
      </c>
      <c r="E4" s="2" t="s">
        <v>93</v>
      </c>
      <c r="F4" s="85">
        <f>SUM('5pf (раб)'!C18:C23)</f>
        <v>50014</v>
      </c>
      <c r="G4" t="str">
        <f>IF(F4=C4,"+","-")</f>
        <v>+</v>
      </c>
    </row>
    <row r="5" spans="2:7">
      <c r="B5" s="2" t="s">
        <v>39</v>
      </c>
      <c r="C5" s="85">
        <f>'5pf (раб)'!C4</f>
        <v>50014</v>
      </c>
      <c r="D5" s="2" t="s">
        <v>91</v>
      </c>
      <c r="E5" s="2" t="s">
        <v>94</v>
      </c>
      <c r="F5" s="85">
        <f>SUM('5pf (раб)'!C24:C26)</f>
        <v>50014</v>
      </c>
      <c r="G5" t="str">
        <f>IF(F5=C5,"+","-")</f>
        <v>+</v>
      </c>
    </row>
    <row r="6" spans="2:7">
      <c r="B6" s="2" t="s">
        <v>39</v>
      </c>
      <c r="C6" s="85">
        <f>'5pf (раб)'!C4</f>
        <v>50014</v>
      </c>
      <c r="D6" s="2" t="s">
        <v>95</v>
      </c>
      <c r="E6" s="2" t="s">
        <v>85</v>
      </c>
      <c r="F6" s="85">
        <f>'5pf (раб)'!C27</f>
        <v>0</v>
      </c>
      <c r="G6" t="str">
        <f>IF(F6&lt;=C6,"+","-")</f>
        <v>+</v>
      </c>
    </row>
    <row r="8" spans="2:7">
      <c r="B8" s="2" t="s">
        <v>97</v>
      </c>
    </row>
    <row r="9" spans="2:7">
      <c r="B9" s="2" t="s">
        <v>39</v>
      </c>
      <c r="C9" s="86">
        <f>'5pf (раб)'!D4</f>
        <v>156057.60000000001</v>
      </c>
      <c r="D9" s="2" t="s">
        <v>91</v>
      </c>
      <c r="E9" s="2" t="s">
        <v>92</v>
      </c>
      <c r="F9" s="86">
        <f>SUM('5pf (раб)'!D5:D17)</f>
        <v>156057.60000000001</v>
      </c>
      <c r="G9" t="str">
        <f>IF(F9=C9,"+","-")</f>
        <v>+</v>
      </c>
    </row>
    <row r="10" spans="2:7">
      <c r="B10" s="2" t="s">
        <v>39</v>
      </c>
      <c r="C10" s="86">
        <f>'5pf (раб)'!D4</f>
        <v>156057.60000000001</v>
      </c>
      <c r="D10" s="2" t="s">
        <v>91</v>
      </c>
      <c r="E10" s="2" t="s">
        <v>93</v>
      </c>
      <c r="F10" s="86">
        <f>SUM('5pf (раб)'!D18:D23)</f>
        <v>156057.59999999998</v>
      </c>
      <c r="G10" t="str">
        <f>IF(F10=C10,"+","-")</f>
        <v>+</v>
      </c>
    </row>
    <row r="11" spans="2:7">
      <c r="B11" s="2" t="s">
        <v>39</v>
      </c>
      <c r="C11" s="86">
        <f>'5pf (раб)'!D4</f>
        <v>156057.60000000001</v>
      </c>
      <c r="D11" s="2" t="s">
        <v>91</v>
      </c>
      <c r="E11" s="2" t="s">
        <v>94</v>
      </c>
      <c r="F11" s="86">
        <f>SUM('5pf (раб)'!D24:D26)</f>
        <v>156057.60000000001</v>
      </c>
      <c r="G11" t="str">
        <f>IF(F11=C11,"+","-")</f>
        <v>+</v>
      </c>
    </row>
    <row r="12" spans="2:7">
      <c r="B12" s="2" t="s">
        <v>39</v>
      </c>
      <c r="C12" s="86">
        <f>'5pf (раб)'!D4</f>
        <v>156057.60000000001</v>
      </c>
      <c r="D12" s="2" t="s">
        <v>95</v>
      </c>
      <c r="E12" s="2" t="s">
        <v>85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5pf_titul</vt:lpstr>
      <vt:lpstr>5pf</vt:lpstr>
      <vt:lpstr>5pf Контроль</vt:lpstr>
      <vt:lpstr>5pf_titul (раб)</vt:lpstr>
      <vt:lpstr>5pf (раб)</vt:lpstr>
      <vt:lpstr>5pf (раб) Контроль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work108</dc:creator>
  <cp:lastModifiedBy>HP</cp:lastModifiedBy>
  <cp:lastPrinted>2016-10-18T14:19:06Z</cp:lastPrinted>
  <dcterms:created xsi:type="dcterms:W3CDTF">2021-10-01T13:02:18Z</dcterms:created>
  <dcterms:modified xsi:type="dcterms:W3CDTF">2021-10-01T13:12:00Z</dcterms:modified>
</cp:coreProperties>
</file>